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
    </mc:Choice>
  </mc:AlternateContent>
  <bookViews>
    <workbookView xWindow="0" yWindow="0" windowWidth="20490" windowHeight="7050" firstSheet="5" activeTab="7"/>
  </bookViews>
  <sheets>
    <sheet name="Pay changes" sheetId="1" r:id="rId1"/>
    <sheet name="Sheet2" sheetId="12" r:id="rId2"/>
    <sheet name="Sheet3" sheetId="13" r:id="rId3"/>
    <sheet name="Sheet4" sheetId="14" r:id="rId4"/>
    <sheet name="Salary form" sheetId="10" r:id="rId5"/>
    <sheet name="Sheet1" sheetId="11" r:id="rId6"/>
    <sheet name="Shahnawaz aziz" sheetId="9" r:id="rId7"/>
    <sheet name="Adhoc extension" sheetId="8" r:id="rId8"/>
    <sheet name="Liaqat Mir sb fixation" sheetId="5" r:id="rId9"/>
    <sheet name="salery stop" sheetId="7" r:id="rId10"/>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941" i="8" l="1"/>
  <c r="F1288" i="8" l="1"/>
  <c r="H3176" i="8" l="1"/>
  <c r="F3177" i="8"/>
  <c r="H1311" i="8" l="1"/>
  <c r="H1732" i="8"/>
  <c r="F2228" i="8" l="1"/>
  <c r="F1261" i="8" l="1"/>
  <c r="F1208" i="8" l="1"/>
  <c r="H129" i="8" l="1"/>
  <c r="K2922" i="1" l="1"/>
  <c r="H2922" i="1"/>
  <c r="K2894" i="1" l="1"/>
  <c r="H2894" i="1"/>
  <c r="K2867" i="1" l="1"/>
  <c r="H2867" i="1"/>
  <c r="K2840" i="1" l="1"/>
  <c r="H2840" i="1"/>
  <c r="K2813" i="1"/>
  <c r="H2813" i="1"/>
  <c r="K2786" i="1"/>
  <c r="H2786" i="1"/>
  <c r="K2759" i="1"/>
  <c r="H2759" i="1"/>
  <c r="K2732" i="1"/>
  <c r="H2732" i="1"/>
  <c r="K2704" i="1"/>
  <c r="H2704" i="1"/>
  <c r="K2676" i="1" l="1"/>
  <c r="H2676" i="1"/>
  <c r="H2648" i="1"/>
  <c r="A2596" i="1"/>
  <c r="K2620" i="1" l="1"/>
  <c r="H2620" i="1"/>
  <c r="H2592" i="1"/>
  <c r="K2592" i="1"/>
  <c r="K2564" i="1"/>
  <c r="H2564" i="1"/>
  <c r="K2536" i="1"/>
  <c r="H2536" i="1"/>
  <c r="K2424" i="1" l="1"/>
  <c r="K2395" i="1"/>
  <c r="K2367" i="1"/>
  <c r="K2339" i="1"/>
  <c r="K2282" i="1" l="1"/>
  <c r="K2254" i="1"/>
  <c r="H2254" i="1"/>
  <c r="J2183" i="1" l="1"/>
  <c r="J2182" i="1"/>
  <c r="J2181" i="1"/>
  <c r="J2180" i="1"/>
  <c r="J2193" i="1" s="1"/>
  <c r="H2193" i="1"/>
  <c r="L31" i="10" l="1"/>
  <c r="K31" i="10"/>
  <c r="J31" i="10"/>
  <c r="I31" i="10"/>
  <c r="D31" i="10"/>
  <c r="C31" i="10"/>
  <c r="B31" i="10" s="1"/>
  <c r="J2157" i="1"/>
  <c r="J2156" i="1"/>
  <c r="J2155" i="1"/>
  <c r="J2154" i="1"/>
  <c r="J2153" i="1"/>
  <c r="J2152" i="1"/>
  <c r="J2165" i="1" s="1"/>
  <c r="H2165" i="1"/>
  <c r="E31" i="10" l="1"/>
  <c r="A31" i="10"/>
  <c r="A38" i="10" s="1"/>
  <c r="J47" i="10" s="1"/>
  <c r="H2137" i="1"/>
  <c r="L2108" i="1" l="1"/>
  <c r="H2081" i="1"/>
  <c r="J2075" i="1"/>
  <c r="J2074" i="1"/>
  <c r="J2073" i="1"/>
  <c r="J2072" i="1"/>
  <c r="J2071" i="1"/>
  <c r="J2070" i="1"/>
  <c r="J2069" i="1"/>
  <c r="J2068" i="1"/>
  <c r="F1092" i="8"/>
  <c r="L2053" i="1"/>
  <c r="L2025" i="1"/>
  <c r="L1996" i="1"/>
  <c r="L1968" i="1"/>
  <c r="J1940" i="1"/>
  <c r="J1912" i="1"/>
  <c r="J1879" i="1"/>
  <c r="J1878" i="1"/>
  <c r="J1877" i="1"/>
  <c r="J1876" i="1"/>
  <c r="J1875" i="1"/>
  <c r="J1874" i="1"/>
  <c r="J1873" i="1"/>
  <c r="J1872" i="1"/>
  <c r="H1885" i="1"/>
  <c r="J1851" i="1"/>
  <c r="J1850" i="1"/>
  <c r="J1849" i="1"/>
  <c r="J1848" i="1"/>
  <c r="J1847" i="1"/>
  <c r="J1846" i="1"/>
  <c r="J1845" i="1"/>
  <c r="J1844" i="1"/>
  <c r="H1857" i="1"/>
  <c r="H1829" i="1"/>
  <c r="J1823" i="1"/>
  <c r="J1822" i="1"/>
  <c r="J1821" i="1"/>
  <c r="J1820" i="1"/>
  <c r="J1819" i="1"/>
  <c r="J1818" i="1"/>
  <c r="J1817" i="1"/>
  <c r="J1816" i="1"/>
  <c r="J1795" i="1"/>
  <c r="J1794" i="1"/>
  <c r="J1793" i="1"/>
  <c r="J1792" i="1"/>
  <c r="J1791" i="1"/>
  <c r="J1790" i="1"/>
  <c r="J1789" i="1"/>
  <c r="J1788" i="1"/>
  <c r="H1801" i="1"/>
  <c r="J1767" i="1"/>
  <c r="J1766" i="1"/>
  <c r="J1765" i="1"/>
  <c r="J1764" i="1"/>
  <c r="J1763" i="1"/>
  <c r="J1762" i="1"/>
  <c r="J1761" i="1"/>
  <c r="J1760" i="1"/>
  <c r="H1773" i="1"/>
  <c r="J1739" i="1"/>
  <c r="J1738" i="1"/>
  <c r="J1737" i="1"/>
  <c r="J1736" i="1"/>
  <c r="J1735" i="1"/>
  <c r="J1734" i="1"/>
  <c r="J1733" i="1"/>
  <c r="J1732" i="1"/>
  <c r="H1745" i="1"/>
  <c r="H1717" i="1"/>
  <c r="J1711" i="1"/>
  <c r="J1710" i="1"/>
  <c r="J1709" i="1"/>
  <c r="J1708" i="1"/>
  <c r="J1707" i="1"/>
  <c r="J1706" i="1"/>
  <c r="J1705" i="1"/>
  <c r="J1704" i="1"/>
  <c r="J1683" i="1"/>
  <c r="J1682" i="1"/>
  <c r="J1681" i="1"/>
  <c r="J1680" i="1"/>
  <c r="J1679" i="1"/>
  <c r="J1678" i="1"/>
  <c r="J1677" i="1"/>
  <c r="J1676" i="1"/>
  <c r="H1689" i="1"/>
  <c r="J1661" i="1"/>
  <c r="H1661" i="1"/>
  <c r="J2081" i="1" l="1"/>
  <c r="J1689" i="1"/>
  <c r="J1857" i="1"/>
  <c r="J1885" i="1"/>
  <c r="J1745" i="1"/>
  <c r="J1829" i="1"/>
  <c r="J1773" i="1"/>
  <c r="J1717" i="1"/>
  <c r="J1801" i="1"/>
  <c r="H1577" i="1"/>
  <c r="H1633" i="1" l="1"/>
  <c r="J1624" i="1"/>
  <c r="J1623" i="1"/>
  <c r="H1605" i="1"/>
  <c r="J1596" i="1"/>
  <c r="J1595" i="1"/>
  <c r="J1633" i="1" l="1"/>
  <c r="J1605" i="1"/>
  <c r="J1577" i="1"/>
  <c r="H1549" i="1"/>
  <c r="J1540" i="1"/>
  <c r="J1539" i="1"/>
  <c r="J1493" i="1"/>
  <c r="H1521" i="1"/>
  <c r="J1512" i="1"/>
  <c r="J1511" i="1"/>
  <c r="H1493" i="1"/>
  <c r="J1549" i="1" l="1"/>
  <c r="J1521" i="1"/>
  <c r="J1465" i="1"/>
  <c r="H1465" i="1"/>
  <c r="M1325" i="1" l="1"/>
  <c r="H1325" i="1"/>
  <c r="L1323" i="1"/>
  <c r="L1322" i="1"/>
  <c r="L1321" i="1"/>
  <c r="L1320" i="1"/>
  <c r="L1319" i="1"/>
  <c r="L1318" i="1"/>
  <c r="L1317" i="1"/>
  <c r="J1323" i="1"/>
  <c r="J1322" i="1"/>
  <c r="J1321" i="1"/>
  <c r="J1320" i="1"/>
  <c r="J1319" i="1"/>
  <c r="J1318" i="1"/>
  <c r="J1317" i="1"/>
  <c r="M1156" i="1"/>
  <c r="L1156" i="1"/>
  <c r="J1156" i="1"/>
  <c r="J1325" i="1" l="1"/>
  <c r="L1325" i="1"/>
  <c r="H1156" i="1"/>
  <c r="J1424" i="1" l="1"/>
  <c r="L1424" i="1"/>
  <c r="J1425" i="1"/>
  <c r="L1425" i="1"/>
  <c r="J1426" i="1"/>
  <c r="L1426" i="1"/>
  <c r="J1427" i="1"/>
  <c r="L1427" i="1"/>
  <c r="J1428" i="1"/>
  <c r="L1428" i="1"/>
  <c r="J1429" i="1"/>
  <c r="L1429" i="1"/>
  <c r="J1430" i="1"/>
  <c r="L1430" i="1"/>
  <c r="J1431" i="1"/>
  <c r="L1431" i="1"/>
  <c r="H1437" i="1"/>
  <c r="L1437" i="1" l="1"/>
  <c r="J1437" i="1"/>
  <c r="F1063" i="8"/>
  <c r="F1037" i="8" l="1"/>
  <c r="H1381" i="1"/>
  <c r="L1375" i="1"/>
  <c r="J1375" i="1"/>
  <c r="L1374" i="1"/>
  <c r="J1374" i="1"/>
  <c r="L1373" i="1"/>
  <c r="J1373" i="1"/>
  <c r="L1372" i="1"/>
  <c r="J1372" i="1"/>
  <c r="L1371" i="1"/>
  <c r="J1371" i="1"/>
  <c r="L1370" i="1"/>
  <c r="J1370" i="1"/>
  <c r="L1369" i="1"/>
  <c r="J1369" i="1"/>
  <c r="L1368" i="1"/>
  <c r="J1368" i="1"/>
  <c r="J1403" i="1"/>
  <c r="H1301" i="1"/>
  <c r="L1300" i="1"/>
  <c r="L1294" i="1"/>
  <c r="L1293" i="1"/>
  <c r="J1300" i="1"/>
  <c r="J1299" i="1"/>
  <c r="J1298" i="1"/>
  <c r="J1297" i="1"/>
  <c r="J1296" i="1"/>
  <c r="J1295" i="1"/>
  <c r="J1294" i="1"/>
  <c r="J1293" i="1"/>
  <c r="L1403" i="1"/>
  <c r="L1402" i="1"/>
  <c r="L1401" i="1"/>
  <c r="L1400" i="1"/>
  <c r="L1399" i="1"/>
  <c r="L1398" i="1"/>
  <c r="L1397" i="1"/>
  <c r="L1396" i="1"/>
  <c r="J1402" i="1"/>
  <c r="J1401" i="1"/>
  <c r="J1400" i="1"/>
  <c r="J1399" i="1"/>
  <c r="J1398" i="1"/>
  <c r="J1397" i="1"/>
  <c r="J1396" i="1"/>
  <c r="H1409" i="1"/>
  <c r="L1301" i="1" l="1"/>
  <c r="J1381" i="1"/>
  <c r="J1301" i="1"/>
  <c r="L1381" i="1"/>
  <c r="M1301" i="1"/>
  <c r="L1409" i="1"/>
  <c r="J1409" i="1"/>
  <c r="M249" i="7"/>
  <c r="M238" i="7"/>
  <c r="M1351" i="1" l="1"/>
  <c r="K1348" i="1"/>
  <c r="M1348" i="1" s="1"/>
  <c r="K1345" i="1"/>
  <c r="M1345" i="1" s="1"/>
  <c r="K1343" i="1"/>
  <c r="M1343" i="1" s="1"/>
  <c r="K1342" i="1"/>
  <c r="M1342" i="1" s="1"/>
  <c r="K1341" i="1"/>
  <c r="K1352" i="1" s="1"/>
  <c r="M1352" i="1" s="1"/>
  <c r="H1352" i="1"/>
  <c r="H1351" i="1"/>
  <c r="H1350" i="1"/>
  <c r="H1349" i="1"/>
  <c r="K1347" i="1"/>
  <c r="M1347" i="1" s="1"/>
  <c r="K1346" i="1"/>
  <c r="M1346" i="1" s="1"/>
  <c r="K1344" i="1"/>
  <c r="M1344" i="1" s="1"/>
  <c r="H1353" i="1" l="1"/>
  <c r="M1341" i="1"/>
  <c r="K1350" i="1"/>
  <c r="M1350" i="1" s="1"/>
  <c r="K1349" i="1"/>
  <c r="M1349" i="1" s="1"/>
  <c r="M1353" i="1" l="1"/>
  <c r="K1353" i="1"/>
  <c r="J1276" i="1" l="1"/>
  <c r="J1275" i="1"/>
  <c r="J1274" i="1"/>
  <c r="H1273" i="1"/>
  <c r="H1277" i="1" s="1"/>
  <c r="J1272" i="1"/>
  <c r="J1271" i="1"/>
  <c r="J1270" i="1"/>
  <c r="J1269" i="1"/>
  <c r="J1268" i="1"/>
  <c r="J1267" i="1"/>
  <c r="J1266" i="1"/>
  <c r="J1265" i="1"/>
  <c r="J1264" i="1"/>
  <c r="J1263" i="1"/>
  <c r="J1273" i="1" l="1"/>
  <c r="J1277" i="1" s="1"/>
  <c r="J1233" i="1"/>
  <c r="J1234" i="1"/>
  <c r="J1235" i="1"/>
  <c r="J1236" i="1"/>
  <c r="J1237" i="1"/>
  <c r="J1238" i="1"/>
  <c r="J1239" i="1"/>
  <c r="J1240" i="1"/>
  <c r="J1241" i="1"/>
  <c r="J1243" i="1"/>
  <c r="J1244" i="1"/>
  <c r="J1245" i="1"/>
  <c r="J1232" i="1"/>
  <c r="H1242" i="1"/>
  <c r="J1242" i="1" s="1"/>
  <c r="H1246" i="1" l="1"/>
  <c r="J1246" i="1"/>
  <c r="F1010" i="8"/>
  <c r="F1009" i="8"/>
  <c r="F1008" i="8"/>
  <c r="F1007" i="8"/>
  <c r="F983" i="8"/>
  <c r="F982" i="8"/>
  <c r="F981" i="8"/>
  <c r="F980" i="8"/>
  <c r="F1011" i="8" l="1"/>
  <c r="F984" i="8"/>
  <c r="F929" i="8"/>
  <c r="J1209" i="1" l="1"/>
  <c r="J1212" i="1"/>
  <c r="H1212" i="1"/>
  <c r="H1209" i="1"/>
  <c r="J1216" i="1" l="1"/>
  <c r="H1216" i="1"/>
  <c r="C6" i="10"/>
  <c r="B6" i="10" s="1"/>
  <c r="D6" i="10"/>
  <c r="I6" i="10"/>
  <c r="J6" i="10"/>
  <c r="K6" i="10"/>
  <c r="L6" i="10"/>
  <c r="E6" i="10" s="1"/>
  <c r="A6" i="10" s="1"/>
  <c r="A13" i="10" s="1"/>
  <c r="J22" i="10" s="1"/>
  <c r="G877" i="8" l="1"/>
  <c r="G851" i="8" l="1"/>
  <c r="K1123" i="1" l="1"/>
  <c r="K1127" i="1" s="1"/>
  <c r="H1127" i="1"/>
  <c r="H1102" i="1"/>
  <c r="K1098" i="1"/>
  <c r="K1102" i="1" s="1"/>
  <c r="H1077" i="1"/>
  <c r="K1073" i="1"/>
  <c r="K1077" i="1" s="1"/>
  <c r="H1052" i="1"/>
  <c r="K1048" i="1"/>
  <c r="K1052" i="1" s="1"/>
  <c r="H1027" i="1"/>
  <c r="K1023" i="1"/>
  <c r="K1027" i="1" s="1"/>
  <c r="K998" i="1"/>
  <c r="K1002" i="1" s="1"/>
  <c r="H1002" i="1"/>
  <c r="H980" i="1" l="1"/>
  <c r="H979" i="1"/>
  <c r="H978" i="1"/>
  <c r="H977" i="1"/>
  <c r="M974" i="1"/>
  <c r="M981" i="1" s="1"/>
  <c r="M70" i="1"/>
  <c r="M77" i="1" s="1"/>
  <c r="F5" i="9"/>
  <c r="F6" i="9"/>
  <c r="F7" i="9"/>
  <c r="F12" i="9"/>
  <c r="G12" i="9" s="1"/>
  <c r="F13" i="9"/>
  <c r="G13" i="9" s="1"/>
  <c r="F14" i="9"/>
  <c r="G14" i="9" s="1"/>
  <c r="F19" i="9"/>
  <c r="F20" i="9"/>
  <c r="F21" i="9"/>
  <c r="F26" i="9"/>
  <c r="F27" i="9"/>
  <c r="F28" i="9" s="1"/>
  <c r="H76" i="1"/>
  <c r="H75" i="1"/>
  <c r="H74" i="1"/>
  <c r="H73" i="1"/>
  <c r="F22" i="9" l="1"/>
  <c r="H981" i="1"/>
  <c r="H77" i="1"/>
  <c r="E33" i="9"/>
  <c r="G15" i="9"/>
  <c r="E32" i="9" s="1"/>
  <c r="F8" i="9"/>
  <c r="E31" i="9" s="1"/>
  <c r="E34" i="9" l="1"/>
  <c r="H947" i="1" l="1"/>
  <c r="J947" i="1" s="1"/>
  <c r="J944" i="1"/>
  <c r="J945" i="1"/>
  <c r="J946" i="1"/>
  <c r="J948" i="1"/>
  <c r="J949" i="1"/>
  <c r="J951" i="1"/>
  <c r="J952" i="1"/>
  <c r="J953" i="1"/>
  <c r="J943" i="1"/>
  <c r="H950" i="1"/>
  <c r="J950" i="1" s="1"/>
  <c r="J954" i="1" l="1"/>
  <c r="H954" i="1"/>
  <c r="F496" i="8"/>
  <c r="H430" i="8" l="1"/>
  <c r="F439" i="8"/>
  <c r="G439" i="8" s="1"/>
  <c r="H439" i="8" s="1"/>
  <c r="F438" i="8"/>
  <c r="G438" i="8" s="1"/>
  <c r="H438" i="8" s="1"/>
  <c r="F437" i="8"/>
  <c r="G437" i="8" s="1"/>
  <c r="H437" i="8" s="1"/>
  <c r="F436" i="8"/>
  <c r="G436" i="8" s="1"/>
  <c r="H436" i="8" s="1"/>
  <c r="G435" i="8"/>
  <c r="H435" i="8" s="1"/>
  <c r="G434" i="8"/>
  <c r="H434" i="8" s="1"/>
  <c r="G433" i="8"/>
  <c r="H433" i="8" s="1"/>
  <c r="G432" i="8"/>
  <c r="H432" i="8" s="1"/>
  <c r="G431" i="8"/>
  <c r="H431" i="8" s="1"/>
  <c r="G429" i="8"/>
  <c r="H429" i="8" s="1"/>
  <c r="G428" i="8"/>
  <c r="H428" i="8" s="1"/>
  <c r="H440" i="8" l="1"/>
  <c r="G440" i="8"/>
  <c r="F440" i="8"/>
  <c r="G380" i="8"/>
  <c r="H380" i="8" s="1"/>
  <c r="G381" i="8"/>
  <c r="H381" i="8" s="1"/>
  <c r="G382" i="8"/>
  <c r="H382" i="8" s="1"/>
  <c r="G383" i="8"/>
  <c r="H383" i="8" s="1"/>
  <c r="G384" i="8"/>
  <c r="H384" i="8" s="1"/>
  <c r="G385" i="8"/>
  <c r="H385" i="8" s="1"/>
  <c r="G379" i="8"/>
  <c r="H379" i="8" s="1"/>
  <c r="F389" i="8" l="1"/>
  <c r="G389" i="8" s="1"/>
  <c r="H389" i="8" s="1"/>
  <c r="F388" i="8"/>
  <c r="G388" i="8" s="1"/>
  <c r="H388" i="8" s="1"/>
  <c r="F387" i="8"/>
  <c r="G387" i="8" s="1"/>
  <c r="H387" i="8" s="1"/>
  <c r="F386" i="8"/>
  <c r="F390" i="8" l="1"/>
  <c r="G386" i="8"/>
  <c r="I159" i="7"/>
  <c r="I152" i="7"/>
  <c r="I153" i="7"/>
  <c r="I154" i="7"/>
  <c r="I155" i="7"/>
  <c r="I156" i="7"/>
  <c r="I157" i="7"/>
  <c r="I158" i="7"/>
  <c r="I151" i="7"/>
  <c r="G162" i="7"/>
  <c r="I162" i="7" s="1"/>
  <c r="G161" i="7"/>
  <c r="I161" i="7" s="1"/>
  <c r="G160" i="7"/>
  <c r="I160" i="7" s="1"/>
  <c r="I163" i="7" l="1"/>
  <c r="H386" i="8"/>
  <c r="H390" i="8" s="1"/>
  <c r="G390" i="8"/>
  <c r="H359" i="8"/>
  <c r="H865" i="1" l="1"/>
  <c r="H864" i="1"/>
  <c r="H863" i="1"/>
  <c r="H862" i="1"/>
  <c r="H835" i="1"/>
  <c r="H834" i="1"/>
  <c r="H833" i="1"/>
  <c r="H832" i="1"/>
  <c r="H804" i="1"/>
  <c r="H803" i="1"/>
  <c r="H805" i="1"/>
  <c r="H802" i="1"/>
  <c r="G312" i="8"/>
  <c r="F312" i="8"/>
  <c r="G311" i="8"/>
  <c r="F311" i="8"/>
  <c r="G310" i="8"/>
  <c r="F310" i="8"/>
  <c r="G309" i="8"/>
  <c r="F309" i="8"/>
  <c r="H806" i="1" l="1"/>
  <c r="H836" i="1"/>
  <c r="H866" i="1"/>
  <c r="F313" i="8"/>
  <c r="G313" i="8"/>
  <c r="G283" i="8"/>
  <c r="G284" i="8"/>
  <c r="G285" i="8"/>
  <c r="G286" i="8"/>
  <c r="F286" i="8"/>
  <c r="F285" i="8"/>
  <c r="F284" i="8"/>
  <c r="F283" i="8"/>
  <c r="I101" i="7"/>
  <c r="I95" i="7"/>
  <c r="I96" i="7"/>
  <c r="I97" i="7"/>
  <c r="I98" i="7"/>
  <c r="I99" i="7"/>
  <c r="I100" i="7"/>
  <c r="I102" i="7"/>
  <c r="I94" i="7"/>
  <c r="G106" i="7"/>
  <c r="I106" i="7" s="1"/>
  <c r="G105" i="7"/>
  <c r="I105" i="7" s="1"/>
  <c r="G104" i="7"/>
  <c r="I104" i="7" s="1"/>
  <c r="G103" i="7"/>
  <c r="I103" i="7" s="1"/>
  <c r="G256" i="8"/>
  <c r="G257" i="8"/>
  <c r="G258" i="8"/>
  <c r="G259" i="8"/>
  <c r="G230" i="8"/>
  <c r="G231" i="8"/>
  <c r="G232" i="8"/>
  <c r="G233" i="8"/>
  <c r="G234" i="8" l="1"/>
  <c r="G287" i="8"/>
  <c r="F287" i="8"/>
  <c r="G107" i="7"/>
  <c r="G260" i="8" l="1"/>
  <c r="F259" i="8"/>
  <c r="F258" i="8"/>
  <c r="F257" i="8"/>
  <c r="F256" i="8"/>
  <c r="F233" i="8"/>
  <c r="F232" i="8"/>
  <c r="F231" i="8"/>
  <c r="F230" i="8"/>
  <c r="G156" i="8"/>
  <c r="F260" i="8" l="1"/>
  <c r="F234" i="8"/>
  <c r="G738" i="1"/>
  <c r="M736" i="1" s="1"/>
  <c r="N736" i="1" s="1"/>
  <c r="F200" i="8"/>
  <c r="H181" i="8"/>
  <c r="H180" i="8"/>
  <c r="H179" i="8"/>
  <c r="H178" i="8"/>
  <c r="F181" i="8"/>
  <c r="F180" i="8"/>
  <c r="F179" i="8"/>
  <c r="F178" i="8"/>
  <c r="G182" i="8"/>
  <c r="F155" i="8"/>
  <c r="F154" i="8"/>
  <c r="F153" i="8"/>
  <c r="F152" i="8"/>
  <c r="F182" i="8" l="1"/>
  <c r="H182" i="8"/>
  <c r="F156" i="8"/>
  <c r="G103" i="8"/>
  <c r="H99" i="8"/>
  <c r="H100" i="8"/>
  <c r="H101" i="8"/>
  <c r="H102" i="8"/>
  <c r="F102" i="8"/>
  <c r="F101" i="8"/>
  <c r="F100" i="8"/>
  <c r="F99" i="8"/>
  <c r="F49" i="8"/>
  <c r="F48" i="8"/>
  <c r="F47" i="8"/>
  <c r="F46" i="8"/>
  <c r="F23" i="8"/>
  <c r="F22" i="8"/>
  <c r="F21" i="8"/>
  <c r="F20" i="8"/>
  <c r="F129" i="8" l="1"/>
  <c r="H103" i="8"/>
  <c r="F103" i="8"/>
  <c r="F76" i="8"/>
  <c r="F50" i="8"/>
  <c r="F24" i="8"/>
  <c r="G708" i="1"/>
  <c r="M706" i="1" s="1"/>
  <c r="N706" i="1" s="1"/>
  <c r="K679" i="1" l="1"/>
  <c r="M658" i="1" l="1"/>
  <c r="H657" i="1"/>
  <c r="K657" i="1" s="1"/>
  <c r="H656" i="1"/>
  <c r="K656" i="1" s="1"/>
  <c r="H655" i="1"/>
  <c r="K655" i="1" s="1"/>
  <c r="H654" i="1"/>
  <c r="K654" i="1" s="1"/>
  <c r="K653" i="1"/>
  <c r="K652" i="1"/>
  <c r="K651" i="1"/>
  <c r="K650" i="1"/>
  <c r="K649" i="1"/>
  <c r="K648" i="1"/>
  <c r="K647" i="1"/>
  <c r="K646" i="1"/>
  <c r="K618" i="1"/>
  <c r="K619" i="1"/>
  <c r="K620" i="1"/>
  <c r="K621" i="1"/>
  <c r="K622" i="1"/>
  <c r="K623" i="1"/>
  <c r="K624" i="1"/>
  <c r="K617" i="1"/>
  <c r="H628" i="1"/>
  <c r="K628" i="1" s="1"/>
  <c r="H627" i="1"/>
  <c r="K627" i="1" s="1"/>
  <c r="H626" i="1"/>
  <c r="K626" i="1" s="1"/>
  <c r="H625" i="1"/>
  <c r="K625" i="1" s="1"/>
  <c r="M629" i="1"/>
  <c r="H601" i="1"/>
  <c r="H600" i="1"/>
  <c r="H599" i="1"/>
  <c r="H598" i="1"/>
  <c r="K658" i="1" l="1"/>
  <c r="H658" i="1"/>
  <c r="H629" i="1"/>
  <c r="K629" i="1"/>
  <c r="H602" i="1"/>
  <c r="M576" i="1"/>
  <c r="K562" i="1"/>
  <c r="K563" i="1"/>
  <c r="K564" i="1"/>
  <c r="K565" i="1"/>
  <c r="K566" i="1"/>
  <c r="K567" i="1"/>
  <c r="K568" i="1"/>
  <c r="K569" i="1"/>
  <c r="K570" i="1"/>
  <c r="K572" i="1"/>
  <c r="K573" i="1"/>
  <c r="K574" i="1"/>
  <c r="K575" i="1"/>
  <c r="K561" i="1"/>
  <c r="I571" i="1"/>
  <c r="I576" i="1" s="1"/>
  <c r="K571" i="1" l="1"/>
  <c r="K576" i="1" s="1"/>
  <c r="K547" i="1"/>
  <c r="H546" i="1"/>
  <c r="H545" i="1"/>
  <c r="H544" i="1"/>
  <c r="H543" i="1"/>
  <c r="K520" i="1"/>
  <c r="H519" i="1"/>
  <c r="H518" i="1"/>
  <c r="H517" i="1"/>
  <c r="H516" i="1"/>
  <c r="H520" i="1" l="1"/>
  <c r="H547" i="1"/>
  <c r="H488" i="1"/>
  <c r="J487" i="1"/>
  <c r="J486" i="1"/>
  <c r="J485" i="1"/>
  <c r="J484" i="1"/>
  <c r="H464" i="1"/>
  <c r="J463" i="1"/>
  <c r="J462" i="1"/>
  <c r="J461" i="1"/>
  <c r="J460" i="1"/>
  <c r="J488" i="1" l="1"/>
  <c r="J464" i="1"/>
  <c r="H440" i="1"/>
  <c r="J439" i="1"/>
  <c r="J438" i="1"/>
  <c r="J437" i="1"/>
  <c r="J436" i="1"/>
  <c r="H416" i="1"/>
  <c r="J415" i="1"/>
  <c r="J414" i="1"/>
  <c r="J413" i="1"/>
  <c r="J412" i="1"/>
  <c r="H392" i="1"/>
  <c r="J391" i="1"/>
  <c r="J390" i="1"/>
  <c r="J389" i="1"/>
  <c r="J388" i="1"/>
  <c r="J365" i="1"/>
  <c r="J366" i="1"/>
  <c r="J367" i="1"/>
  <c r="J364" i="1"/>
  <c r="H368" i="1"/>
  <c r="J368" i="1" l="1"/>
  <c r="J392" i="1"/>
  <c r="J416" i="1"/>
  <c r="J440" i="1"/>
  <c r="K348" i="1"/>
  <c r="H348" i="1"/>
  <c r="K347" i="1"/>
  <c r="H347" i="1"/>
  <c r="K346" i="1"/>
  <c r="H346" i="1"/>
  <c r="K345" i="1"/>
  <c r="H345" i="1"/>
  <c r="H349" i="1" l="1"/>
  <c r="K349" i="1"/>
  <c r="K321" i="1"/>
  <c r="H321" i="1"/>
  <c r="K320" i="1"/>
  <c r="H320" i="1"/>
  <c r="K319" i="1"/>
  <c r="H319" i="1"/>
  <c r="K318" i="1"/>
  <c r="H318" i="1"/>
  <c r="K291" i="1"/>
  <c r="K292" i="1"/>
  <c r="K293" i="1"/>
  <c r="K294" i="1"/>
  <c r="H294" i="1"/>
  <c r="H293" i="1"/>
  <c r="H292" i="1"/>
  <c r="H291" i="1"/>
  <c r="K267" i="1"/>
  <c r="H267" i="1"/>
  <c r="K266" i="1"/>
  <c r="H266" i="1"/>
  <c r="K265" i="1"/>
  <c r="H265" i="1"/>
  <c r="K264" i="1"/>
  <c r="H264" i="1"/>
  <c r="K237" i="1"/>
  <c r="K238" i="1"/>
  <c r="K239" i="1"/>
  <c r="K240" i="1"/>
  <c r="H240" i="1"/>
  <c r="H239" i="1"/>
  <c r="H238" i="1"/>
  <c r="H237" i="1"/>
  <c r="H268" i="1" l="1"/>
  <c r="H322" i="1"/>
  <c r="K268" i="1"/>
  <c r="K322" i="1"/>
  <c r="K295" i="1"/>
  <c r="H241" i="1"/>
  <c r="H295" i="1"/>
  <c r="K241" i="1"/>
  <c r="D6" i="5" l="1"/>
  <c r="D7" i="5"/>
  <c r="D8" i="5"/>
  <c r="D10" i="5"/>
  <c r="D12" i="5"/>
  <c r="D13" i="5"/>
  <c r="D14" i="5"/>
  <c r="D15" i="5"/>
  <c r="D5" i="5"/>
  <c r="H206" i="1"/>
  <c r="H205" i="1"/>
  <c r="H204" i="1"/>
  <c r="H203" i="1"/>
  <c r="B3" i="5"/>
  <c r="H178" i="1"/>
  <c r="H179" i="1"/>
  <c r="H177" i="1"/>
  <c r="H176" i="1"/>
  <c r="H152" i="1"/>
  <c r="H151" i="1"/>
  <c r="H150" i="1"/>
  <c r="H149" i="1"/>
  <c r="H125" i="1"/>
  <c r="H124" i="1"/>
  <c r="H123" i="1"/>
  <c r="H122" i="1"/>
  <c r="H97" i="1"/>
  <c r="H96" i="1"/>
  <c r="H95" i="1"/>
  <c r="H94" i="1"/>
  <c r="H43" i="1"/>
  <c r="H42" i="1"/>
  <c r="H41" i="1"/>
  <c r="H40" i="1"/>
  <c r="D16" i="5" l="1"/>
</calcChain>
</file>

<file path=xl/sharedStrings.xml><?xml version="1.0" encoding="utf-8"?>
<sst xmlns="http://schemas.openxmlformats.org/spreadsheetml/2006/main" count="11822" uniqueCount="899">
  <si>
    <t>9- NID Card No.</t>
  </si>
  <si>
    <t>12- General Data Change</t>
  </si>
  <si>
    <t>17- Change in Payments/Deductions</t>
  </si>
  <si>
    <t>13- Info Type</t>
  </si>
  <si>
    <t>14-Field ID</t>
  </si>
  <si>
    <t>15- New Contents</t>
  </si>
  <si>
    <t>16-Wages Type</t>
  </si>
  <si>
    <t>18.Amount</t>
  </si>
  <si>
    <t>19-Rupees</t>
  </si>
  <si>
    <t>20-Adj</t>
  </si>
  <si>
    <t>21-Effective Date</t>
  </si>
  <si>
    <t>22-Remarks</t>
  </si>
  <si>
    <t>23-Prepared By</t>
  </si>
  <si>
    <t>25-Entered and Verified By</t>
  </si>
  <si>
    <t>ACCOUNTANT GENERAL
AZAD GOVT. OF THE STATE OF JAMMU AND KASHMIR
Amendment form Single Employee Entry(Form PAY02)</t>
  </si>
  <si>
    <t>5- D.D.O Code</t>
  </si>
  <si>
    <t xml:space="preserve">7-Personal No. </t>
  </si>
  <si>
    <t>MZ0059</t>
  </si>
  <si>
    <t xml:space="preserve">6- Employee Name:  </t>
  </si>
  <si>
    <t>8- Designation</t>
  </si>
  <si>
    <t xml:space="preserve">4- For the month of </t>
  </si>
  <si>
    <t>2- Page No.</t>
  </si>
  <si>
    <t>10- Grade</t>
  </si>
  <si>
    <t>1- Date       06.01.2020</t>
  </si>
  <si>
    <t>11-Salary Status</t>
  </si>
  <si>
    <t>Accounts officer (PR-01)</t>
  </si>
  <si>
    <t xml:space="preserve">3- Office of </t>
  </si>
  <si>
    <t>REGISTRAR HIGH COURT</t>
  </si>
  <si>
    <t>06.01.2022</t>
  </si>
  <si>
    <t>Code</t>
  </si>
  <si>
    <t>Pay</t>
  </si>
  <si>
    <t>HR</t>
  </si>
  <si>
    <t>SPJ.A</t>
  </si>
  <si>
    <t>AR-17(10%)</t>
  </si>
  <si>
    <t>AR-18(10%)</t>
  </si>
  <si>
    <t>AR-19(5%)</t>
  </si>
  <si>
    <t>AR-21(10%)</t>
  </si>
  <si>
    <t>B-17</t>
  </si>
  <si>
    <t>ACTIVE</t>
  </si>
  <si>
    <r>
      <t>بروئے نوٹیفکیشن نمبر376-70365 مورخہ30.12.2021 آفیسر موصوف کی عرصہ6ماہ کی منظوری ہوئی ہے۔ 
(</t>
    </r>
    <r>
      <rPr>
        <b/>
        <sz val="12"/>
        <color theme="1"/>
        <rFont val="Jameel Noori Nastaleeq"/>
      </rPr>
      <t>نقل نوٹیفکیشن لف ہے۔)</t>
    </r>
  </si>
  <si>
    <t>Contract/Regular</t>
  </si>
  <si>
    <t>توسیع عارضی تقرری از
01.01.222تا30.06.2022</t>
  </si>
  <si>
    <t>B-18</t>
  </si>
  <si>
    <t>One-time Arear 12/2021</t>
  </si>
  <si>
    <t>IT Assistant</t>
  </si>
  <si>
    <t>AR-19(10%)</t>
  </si>
  <si>
    <t>Mansoor Ahmed</t>
  </si>
  <si>
    <t>B-16</t>
  </si>
  <si>
    <t>Ghulam Mustafa Kiyani</t>
  </si>
  <si>
    <t>Asif Feroz</t>
  </si>
  <si>
    <t>System Engineer</t>
  </si>
  <si>
    <t>Muhammad Awais Afzal</t>
  </si>
  <si>
    <t>Arooj Butt</t>
  </si>
  <si>
    <t>Arslan Zia</t>
  </si>
  <si>
    <t>Network Administrator</t>
  </si>
  <si>
    <t xml:space="preserve">Rounding </t>
  </si>
  <si>
    <t>Pay on 05/01/2022</t>
  </si>
  <si>
    <t>B-19</t>
  </si>
  <si>
    <t>B-20</t>
  </si>
  <si>
    <t>Difference</t>
  </si>
  <si>
    <t>Entertainment Allowance</t>
  </si>
  <si>
    <t>Special Judicial Allowance</t>
  </si>
  <si>
    <t>Orderly Allowance</t>
  </si>
  <si>
    <t>Utility Allowance</t>
  </si>
  <si>
    <t>Medical Allowance</t>
  </si>
  <si>
    <t>Adhoc-Relief Allowance 2017(10%)</t>
  </si>
  <si>
    <t>Adhoc-Relief Allowance 2018(10%)</t>
  </si>
  <si>
    <t>Adhoc-Relief Allowance 2019(5%)</t>
  </si>
  <si>
    <t>Adhoc-Relief Allowance 2021(10%)</t>
  </si>
  <si>
    <t>Pay on 04/01/2022,   B-19</t>
  </si>
  <si>
    <t>*********</t>
  </si>
  <si>
    <t>CA</t>
  </si>
  <si>
    <t>UA</t>
  </si>
  <si>
    <t>MA</t>
  </si>
  <si>
    <t>JA</t>
  </si>
  <si>
    <t>AR-16</t>
  </si>
  <si>
    <t>Total Pay</t>
  </si>
  <si>
    <t>Ansar Ashfaq</t>
  </si>
  <si>
    <t>Junior clerk</t>
  </si>
  <si>
    <t>B-11</t>
  </si>
  <si>
    <r>
      <t>بروئے حکم نمبر21-69818مورخہ20دسمبر2021اہلکار مذکور کی عارضی تقرری میں عرصہ 6ماہ کی توسیع ہوئی ہے۔
(</t>
    </r>
    <r>
      <rPr>
        <b/>
        <sz val="12"/>
        <color theme="1"/>
        <rFont val="Jameel Noori Nastaleeq"/>
      </rPr>
      <t>نقل حکم لف ہے)</t>
    </r>
  </si>
  <si>
    <t>Arear 12/2021</t>
  </si>
  <si>
    <t>Ahmer Naseer</t>
  </si>
  <si>
    <t>Junior Clerk</t>
  </si>
  <si>
    <t>ACTIVE 01/2022</t>
  </si>
  <si>
    <t>Muhammad Khuram</t>
  </si>
  <si>
    <t>Mali</t>
  </si>
  <si>
    <t>B-03</t>
  </si>
  <si>
    <t>Regular/Contract</t>
  </si>
  <si>
    <r>
      <t>بروئے حکم نمبر38-70235مورخہ29/12/2021اہلکار مذکور کی عارضی تقرری میں عرصہ 6ماہ کی توسیع ہوئی ہے۔
(</t>
    </r>
    <r>
      <rPr>
        <b/>
        <sz val="12"/>
        <color theme="1"/>
        <rFont val="Jameel Noori Nastaleeq"/>
      </rPr>
      <t>نقل حکم لف ہے)</t>
    </r>
  </si>
  <si>
    <t>Zafran Ahmed</t>
  </si>
  <si>
    <r>
      <t>بروئے حکم نمبر15-212مورخہ03/01/2022اہلکار مذکور کی عارضی تقرری میں عرصہ 6ماہ کی توسیع ہوئی ہے۔
(</t>
    </r>
    <r>
      <rPr>
        <b/>
        <sz val="12"/>
        <color theme="1"/>
        <rFont val="Jameel Noori Nastaleeq"/>
      </rPr>
      <t>نقل حکم لف ہے)</t>
    </r>
  </si>
  <si>
    <r>
      <t>بروئے حکم نمبر25-69822مورخہ20دسمبر2021اہلکار مذکور کی عارضی تقرری میں عرصہ 6ماہ کی توسیع ہوئی ہے۔
(</t>
    </r>
    <r>
      <rPr>
        <b/>
        <sz val="12"/>
        <color theme="1"/>
        <rFont val="Jameel Noori Nastaleeq"/>
      </rPr>
      <t>نقل حکم لف ہے)</t>
    </r>
  </si>
  <si>
    <t>Sup. Judi. off. Allow.</t>
  </si>
  <si>
    <t>TOTAL</t>
  </si>
  <si>
    <t>01/01/2022
PAYMENT</t>
  </si>
  <si>
    <t>MUHAMMAD EJAZ KHAN</t>
  </si>
  <si>
    <t>JUSTICE HIGH COURT</t>
  </si>
  <si>
    <t>ACTIVE/PERMANENT</t>
  </si>
  <si>
    <t>Rate per month</t>
  </si>
  <si>
    <t>PAYABLE
(08/01/2022 TO 31/01/2022)
 24 DAYS</t>
  </si>
  <si>
    <t>DEDUCTIONS</t>
  </si>
  <si>
    <t>KLC</t>
  </si>
  <si>
    <t>IT PAYABLE</t>
  </si>
  <si>
    <t>MIAN ARIF HUSSAIN</t>
  </si>
  <si>
    <t>SARDAR LIAQAT HUSSAIN</t>
  </si>
  <si>
    <t>CHAUDHRY KHALID RASHEED</t>
  </si>
  <si>
    <t>SYED SHAHID BAHAR</t>
  </si>
  <si>
    <t>MUHAMMAD HABIB ZIA</t>
  </si>
  <si>
    <t>Syed Basit Ali Shah</t>
  </si>
  <si>
    <t>Hardware Technician</t>
  </si>
  <si>
    <t>B-05</t>
  </si>
  <si>
    <t>توسیع تقرری عرصہ از01/08/2021تا
31/01/2022</t>
  </si>
  <si>
    <r>
      <t>بروئے حکم نمبر66-38262مورخہ01/08/2021اہلکار مذکور کی عارضی تقرری میں عرصہ 6ماہ کی توسیع ہوئی ہے۔
(</t>
    </r>
    <r>
      <rPr>
        <b/>
        <sz val="12"/>
        <color theme="1"/>
        <rFont val="Jameel Noori Nastaleeq"/>
      </rPr>
      <t>نقل حکم لف ہے)</t>
    </r>
  </si>
  <si>
    <t>Active 01/2022</t>
  </si>
  <si>
    <t>Aftab Hussain</t>
  </si>
  <si>
    <t>Server Room Attendent</t>
  </si>
  <si>
    <t>Adhoc-Relief Allowance 2016(10%)</t>
  </si>
  <si>
    <t>Senio post allowance</t>
  </si>
  <si>
    <t>Judicial Allowance</t>
  </si>
  <si>
    <t>Personal Allowance</t>
  </si>
  <si>
    <t>Gross Pay and Allowances</t>
  </si>
  <si>
    <t xml:space="preserve">Rate per month </t>
  </si>
  <si>
    <t>Payable  B-20
05/01/2022 to 31/01/2022 (27Days)</t>
  </si>
  <si>
    <t xml:space="preserve">Liaqat Ali Mir </t>
  </si>
  <si>
    <t>Secretary to Chief Justice</t>
  </si>
  <si>
    <r>
      <t>برؤے نوٹیفکیشن نمبر504-336مورخہ05/01/2022 آفیسر موصوف کو تابع خوشنودی /صوابدید بعہدہ سیکرٹری ٹو چیف جسٹس بی۔20 تعینات کیئے جانے کی منطوری ہوئی ہے۔
(</t>
    </r>
    <r>
      <rPr>
        <b/>
        <sz val="10"/>
        <color theme="1"/>
        <rFont val="Jameel Noori Nastaleeq"/>
      </rPr>
      <t>نقل نوٹیفکیشن لف ہے)</t>
    </r>
  </si>
  <si>
    <t>آفیسر موصوف کا عہدہ سیکرٹری ٹو چیف جسٹس بی۔20 در پے سلپ 01/2022 اندراج کیا جائے</t>
  </si>
  <si>
    <r>
      <rPr>
        <b/>
        <sz val="8"/>
        <color theme="1"/>
        <rFont val="Jameel Noori Nastaleeq"/>
      </rPr>
      <t xml:space="preserve">Pay and allowances  B-19 </t>
    </r>
    <r>
      <rPr>
        <b/>
        <sz val="9"/>
        <color theme="1"/>
        <rFont val="Jameel Noori Nastaleeq"/>
      </rPr>
      <t xml:space="preserve">
01/01/2022 to 04/01/2022
4 days</t>
    </r>
  </si>
  <si>
    <t>Muhammad Arif Khan</t>
  </si>
  <si>
    <t>Accountant</t>
  </si>
  <si>
    <t>82203-0820518-5</t>
  </si>
  <si>
    <t>بروئے نوٹیفکیشن نمبر47-227مورخہ2022-01-03 آفیسر موصوف کو بعہدہ اکاؤنٹنٹ B-17 ترقیاب کیئے جانے کی منظوری  ہوئی ہے۔(نقل نوٹیفکیشن لف ہے)
لہذا آفیسر موصوف کی تنخواہ بابت ماہ01/2022 بمطابق شرح در سکیل B-17ادائیگی کی کارروائی عمل میں لائی جائے۔</t>
  </si>
  <si>
    <t>نوٹ:  آفیسر موصوف کا عہدہ اکاؤنٹنٹ  اور سکیل B-17 اندراج کیا جائے۔</t>
  </si>
  <si>
    <t>Payable  B-17
03/01/2022 to 31/01/2022 (29Days)</t>
  </si>
  <si>
    <r>
      <rPr>
        <b/>
        <sz val="8"/>
        <color theme="1"/>
        <rFont val="Jameel Noori Nastaleeq"/>
      </rPr>
      <t xml:space="preserve">Pay and allowances  B-16 </t>
    </r>
    <r>
      <rPr>
        <b/>
        <sz val="9"/>
        <color theme="1"/>
        <rFont val="Jameel Noori Nastaleeq"/>
      </rPr>
      <t xml:space="preserve">
01/01/2022 to 02/01/2022
2 days</t>
    </r>
  </si>
  <si>
    <t>Permanent</t>
  </si>
  <si>
    <t>Nadeem Hassan Mughal</t>
  </si>
  <si>
    <t>Muhammad Fiaz</t>
  </si>
  <si>
    <t>Naib Qasid</t>
  </si>
  <si>
    <t>Arear 21/08/2015
to
13/06/2019</t>
  </si>
  <si>
    <t>21/08/2015 to 13/06/2019</t>
  </si>
  <si>
    <t>Adhoc Relief</t>
  </si>
  <si>
    <t>House Rent</t>
  </si>
  <si>
    <t>07/2016 to 13/06/2019</t>
  </si>
  <si>
    <t xml:space="preserve">Grand Total </t>
  </si>
  <si>
    <r>
      <t>بروئے حکم زیر نمبر10-61407مورخہ01/11/2021
اہلکار مذکور کے حق میں  بقایا جات کی انتظامی /تحقیقاتی منظوری ہوئی ہے۔
(</t>
    </r>
    <r>
      <rPr>
        <b/>
        <sz val="12"/>
        <color theme="1"/>
        <rFont val="Jameel Noori Nastaleeq"/>
      </rPr>
      <t>نقل حکم لف ہے)
لہذا اہلکار مذکور کو متذکرہ بقایاجات کی ادائیگی عمل میں  لائی جائے۔</t>
    </r>
  </si>
  <si>
    <t>اکاؤنٹ نمبر:PK19SIND0009023985261000
بینک: سندھ بینک لمیٹڈ بینک روڈ مظفرآباد آزاد کشمیر۔</t>
  </si>
  <si>
    <r>
      <t>بروئے نوٹیفکیشن  نمبر
LD/AD/66-85/2022 مورخہ 07/01/2022 جناب جسٹس محمد اعجاز خان  کی بطور جج عدالت العالیہ تقرری عمل میں لائی گئی(</t>
    </r>
    <r>
      <rPr>
        <b/>
        <sz val="14"/>
        <color theme="1"/>
        <rFont val="Jameel Noori Nastaleeq"/>
      </rPr>
      <t>نقل نوٹیفکیشن لف ہے)
لہذا جناب جسٹس محمد اعجاز خان کی تنخواہ متذکرہ عرصہ  کی ادائیگی عمل میں لائی جائے۔</t>
    </r>
  </si>
  <si>
    <r>
      <t>بروئے نوٹیفکیشن  نمبر
LD/AD/66-85/2022 مورخہ 07/01/2022 
جناب جسٹس میاں عارف حسین کی بطور جج عدالت العالیہ تقرری عمل میں لائی گئی(</t>
    </r>
    <r>
      <rPr>
        <b/>
        <sz val="14"/>
        <color theme="1"/>
        <rFont val="Jameel Noori Nastaleeq"/>
      </rPr>
      <t>نقل نوٹیفکیشن لف ہے)
لہذا جناب جسٹس میاں عارف حسین   کی تنخواہ متذکرہ عرصہ  کی ادائیگی عمل میں لائی جائے۔</t>
    </r>
  </si>
  <si>
    <r>
      <t>بروئے نوٹیفکیشن  نمبر
LD/AD/66-85/2022 مورخہ 07/01/2022 
جناب جسٹس سردار لیاقت حسین کی بطور جج عدالت العالیہ تقرری عمل میں لائی گئی(</t>
    </r>
    <r>
      <rPr>
        <b/>
        <sz val="14"/>
        <color theme="1"/>
        <rFont val="Jameel Noori Nastaleeq"/>
      </rPr>
      <t>نقل نوٹیفکیشن لف ہے)
لہذا جناب جسٹس سردار لیاقت حسین    کی تنخواہ متذکرہ عرصہ  کی ادائیگی عمل میں لائی جائے۔</t>
    </r>
  </si>
  <si>
    <r>
      <t>بروئے نوٹیفکیشن  نمبر
LD/AD/66-85/2022 مورخہ 07/01/2022 
جناب جسٹس چوہدری خالد رشید  کی بطور جج عدالت العالیہ تقرری عمل میں لائی گئی(</t>
    </r>
    <r>
      <rPr>
        <b/>
        <sz val="14"/>
        <color theme="1"/>
        <rFont val="Jameel Noori Nastaleeq"/>
      </rPr>
      <t>نقل نوٹیفکیشن لف ہے)
لہذا جناب جسٹس چوہدری خالد رشید    کی تنخواہ متذکرہ عرصہ  کی ادائیگی عمل میں لائی جائے۔</t>
    </r>
  </si>
  <si>
    <r>
      <t>بروئے نوٹیفکیشن  نمبر
LD/AD/66-85/2022 مورخہ 07/01/2022 
جناب جسٹس سید شاہد بہار  کی بطور جج عدالت العالیہ تقرری عمل میں لائی گئی(</t>
    </r>
    <r>
      <rPr>
        <b/>
        <sz val="14"/>
        <color theme="1"/>
        <rFont val="Jameel Noori Nastaleeq"/>
      </rPr>
      <t>نقل نوٹیفکیشن لف ہے)
لہذا جناب جسٹس سید شاہد بہار    کی تنخواہ متذکرہ عرصہ  کی ادائیگی عمل میں لائی جائے۔</t>
    </r>
  </si>
  <si>
    <r>
      <t>بروئے نوٹیفکیشن  نمبر
LD/AD/66-85/2022 مورخہ 07/01/2022 
جناب جسٹس محمد حبیب ضیاء کی بطور جج عدالت العالیہ تقرری عمل میں لائی گئی(</t>
    </r>
    <r>
      <rPr>
        <b/>
        <sz val="14"/>
        <color theme="1"/>
        <rFont val="Jameel Noori Nastaleeq"/>
      </rPr>
      <t>نقل نوٹیفکیشن لف ہے)
لہذا جناب جسٹس محمد حبیب ضیاء    کی تنخواہ متذکرہ عرصہ  کی ادائیگی عمل میں لائی جائے۔</t>
    </r>
  </si>
  <si>
    <t>Mumtaz Ahmed Awan</t>
  </si>
  <si>
    <t>Chowkidar</t>
  </si>
  <si>
    <t>Personal Pay</t>
  </si>
  <si>
    <t>initial basic pay of the scale</t>
  </si>
  <si>
    <t>Existing Special Judicial Allowance</t>
  </si>
  <si>
    <t>Running Basic Pay</t>
  </si>
  <si>
    <t>Revised SPJA
01/01/2022</t>
  </si>
  <si>
    <t>Arear of SPJA
Adjustment
12/2021</t>
  </si>
  <si>
    <t>بروئے نوٹیفکیشن نمبر389-12288مورخہ22/04/2019 کے تحت جملہ ملازمین عدالت العالیہ کے سپیشل جوڈیشل الاؤنس کو از01/03/2019 سے ریوائز کیا گیا ہے۔قبل ازیں سپیشل جوڈیشل الاؤنس سال2008  کی پے سلپ کے  مطابق ادائیگی ہو رہی تھی جو ریوائز کرتے ہوئے مورخہ01/03/2019 سے بیسک پے سکیل 2017 کی تنخواہ+٪50 رننگ بیسک پے کے مطابق لاگو ہے۔ سالانہ انکریمنٹ 2021 کی وجہ سے سپیشل جوڈیشل الاؤنس میں بھی اضافہ ہونا واجب ہے۔(نقل نوٹیفکیشن لف ہے)
لہذا مطابقاً چینج کارروائی عمل میں لائی جائے۔</t>
  </si>
  <si>
    <t>برؤے حکم نمبر50-4043مورخہ01.02.2022اہکار مذکور کو بعہدہ سینئر کلرکB-14ترقیاب کرتے ہوئے بخلاف خالی اسامی برؤے حکم نمبر86-4173 مورخہ02.02.2022  بطور سینئر کلرک در عدالت العالیہ سرکٹ بینچ راولاکوٹ(پونچھ) تعینات کیئے جانے کی منظوری ہوئی ہے۔</t>
  </si>
  <si>
    <t>Muhammad Azam Qureshi</t>
  </si>
  <si>
    <t>Stop</t>
  </si>
  <si>
    <r>
      <rPr>
        <b/>
        <sz val="14"/>
        <color theme="1"/>
        <rFont val="Jameel Noori Nastaleeq"/>
      </rPr>
      <t>نوٹ:۔</t>
    </r>
    <r>
      <rPr>
        <b/>
        <sz val="12"/>
        <color theme="1"/>
        <rFont val="Jameel Noori Nastaleeq"/>
      </rPr>
      <t>اہلکار مذکور کا پرسنل ڈیٹا ڈسٹرکٹ اکاؤنٹس آفس راولاکوٹ منتقل کیا جائے۔</t>
    </r>
  </si>
  <si>
    <t>Muhammad Kaleem</t>
  </si>
  <si>
    <t>Active/Permanent</t>
  </si>
  <si>
    <t>Active</t>
  </si>
  <si>
    <t>Special Judicial Allow.</t>
  </si>
  <si>
    <t>Active 01/02/2022</t>
  </si>
  <si>
    <r>
      <t>بروئے حکم نمبر55-3952مورخہ31/01/2022اہلکار مذکور کی عارضی تقرری میں عرصہ 6ماہ کی توسیع ہوئی ہے۔
(</t>
    </r>
    <r>
      <rPr>
        <b/>
        <sz val="11"/>
        <color theme="1"/>
        <rFont val="Jameel Noori Nastaleeq"/>
      </rPr>
      <t>نقل حکم لف ہے)</t>
    </r>
  </si>
  <si>
    <t>توسیع تقرری عرصہ از01/02/2022
تا
31/07/2022</t>
  </si>
  <si>
    <r>
      <t>بروئے حکم نمبر58-4055مورخہ31/01/2022اہلکار مذکور کی عارضی تقرری میں عرصہ 6ماہ کی توسیع ہوئی ہے۔
(</t>
    </r>
    <r>
      <rPr>
        <b/>
        <sz val="11"/>
        <color theme="1"/>
        <rFont val="Jameel Noori Nastaleeq"/>
      </rPr>
      <t>نقل حکم لف ہے)</t>
    </r>
  </si>
  <si>
    <t>Regular/ Contract</t>
  </si>
  <si>
    <t>B-04</t>
  </si>
  <si>
    <t>ACTIVE 02/2022</t>
  </si>
  <si>
    <r>
      <t xml:space="preserve">Arear 01/2022 </t>
    </r>
    <r>
      <rPr>
        <b/>
        <sz val="11"/>
        <color theme="1"/>
        <rFont val="Calibri"/>
        <family val="2"/>
        <scheme val="minor"/>
      </rPr>
      <t>due to increment</t>
    </r>
  </si>
  <si>
    <t>Status</t>
  </si>
  <si>
    <t>Bashir Ahmed</t>
  </si>
  <si>
    <r>
      <t xml:space="preserve">بروئے حکم نمبر25-69822مورخہ20دسمبر2021اہلکار مذکور کی عارضی تقرری میں عرصہ 6ماہ کی توسیع ہوئی تھی۔
لہذا اہلکار مذکور کو بابت ماہ12/2022 کی تنخواہ اور بقایا جات بوجہ اضافہ بوجہ سالانہ ترقی بابت ماہ01/2022کی ادائیگی عمل میں لائی جائے۔
</t>
    </r>
    <r>
      <rPr>
        <b/>
        <sz val="11"/>
        <color theme="1"/>
        <rFont val="Jameel Noori Nastaleeq"/>
      </rPr>
      <t>(نقل حکم لف ہے)</t>
    </r>
  </si>
  <si>
    <t>Server Room Attendant</t>
  </si>
  <si>
    <t>Saraj Umer</t>
  </si>
  <si>
    <t>B-01</t>
  </si>
  <si>
    <t>Shahnawaz Aziz</t>
  </si>
  <si>
    <t>Assistant</t>
  </si>
  <si>
    <t>Active/ Permanent</t>
  </si>
  <si>
    <r>
      <t xml:space="preserve">بروئے حکم نمبر44-60740مورخہ22/10/2021آفیسر موصوف کے حق میں بقایا جات مبلغ-/56893روپے کی انتظامی /تحقیقاتی منظوری ہوئی ہے۔
لہذا آفیسر موصوف کو بقایاجات کی ادائیگی کی کارروائی عمل میں لائی جائے۔
</t>
    </r>
    <r>
      <rPr>
        <b/>
        <sz val="11"/>
        <color theme="1"/>
        <rFont val="Jameel Noori Nastaleeq"/>
      </rPr>
      <t>(نقل حکم لف ہے)</t>
    </r>
  </si>
  <si>
    <t>Arear 12/2016 to 11/11/2019</t>
  </si>
  <si>
    <t xml:space="preserve">Total </t>
  </si>
  <si>
    <t>One Time Arear</t>
  </si>
  <si>
    <t>Arear due to annual Increment</t>
  </si>
  <si>
    <t>Arear 01/2022</t>
  </si>
  <si>
    <t>تاریخ توسیع عرصہ از 01/2022 تا 06/2022</t>
  </si>
  <si>
    <t>بروئے حکم زیر نمبر380-70377مورخہ30.12.2021 اہلکار مذکور کی عارضی تقرری میں عرصہ 6ماہ کی توسیع ہوئی ہے۔
(نقل حکم لف ہے)</t>
  </si>
  <si>
    <r>
      <t>بروئے حکم نمبر58-4055مورخہ31/01/2022اہلکار مذکور کی عارضی تقرری میں عرصہ 6ماہ کی توسیع ہوئی ہے۔
(</t>
    </r>
    <r>
      <rPr>
        <b/>
        <sz val="11"/>
        <color theme="1"/>
        <rFont val="Jameel Noori Nastaleeq"/>
      </rPr>
      <t>نقل حکم لف ہے)</t>
    </r>
    <r>
      <rPr>
        <sz val="11"/>
        <color theme="1"/>
        <rFont val="Jameel Noori Nastaleeq"/>
      </rPr>
      <t xml:space="preserve">
بذریعہ پے رول بابت ماہ12/2021 اہلکار مذکور کی سالانہ ترقی شامل  نہ ہوئی ہے۔
لہذا پے سلپ بابت ماہ 02/2022 میں بنیادی تنخواہ کی درستگی کرتے ہوئے بقایا جات کی کارروائی عمل میں لائی جائے۔
(نقل پے سلپ12/2021 و 01/2022 لف ہیں)</t>
    </r>
  </si>
  <si>
    <t>Muhammad Ali Hayyat</t>
  </si>
  <si>
    <t>توسیع عرصہ از مورخہ 01/01/2022
تا
30/06/2022</t>
  </si>
  <si>
    <r>
      <t xml:space="preserve">بروئے حکم نمبر81-70178مورخہ29.12.2021اہلکار مذکور کی عارضی تقرری میں عرصہ 6ماہ کی توسیع ہوئی  ہے۔
</t>
    </r>
    <r>
      <rPr>
        <b/>
        <sz val="11"/>
        <color theme="1"/>
        <rFont val="Jameel Noori Nastaleeq"/>
      </rPr>
      <t xml:space="preserve">(نقل حکم لف ہے)
</t>
    </r>
  </si>
  <si>
    <t>Muhammad Razzaq Khan</t>
  </si>
  <si>
    <t>Temperoray Driver</t>
  </si>
  <si>
    <t>Qasid</t>
  </si>
  <si>
    <t>Muhammad Kabeer</t>
  </si>
  <si>
    <t>بروئے نوٹیفکیشن نمبر87-2380مورخہ19.01.2022  اہلکار مذکور کو بعہدہ قاصد B-05 ترقیاب کیئے جانے کی منظوری  ہوئی ہے۔(نقل حکم لف ہے)
لہذا اہلکار مذکور کی تنخواہ بابت ماہ02/2022 بمطابق شرح در سکیل B-05و بقایاجات ازمورخہ19.01.2022تا31.01.2022کل 13ایام کی ادائیگی کی کارروائی عمل میں لائی جائے۔</t>
  </si>
  <si>
    <t>نوٹ:  اہلکار مذکورکا عہدہ قاصد  اور سکیل B-05 اندراج کیا جائے۔</t>
  </si>
  <si>
    <t>عملدرآمد حکم فاضل سپریم کورٹ آزاد کشمیر مصدرہ19.01.2022بمقدمہ کمشنر ان لینڈ ریونیو وغیرہ بنام ظہور اقبال اعوان وغیرہ نسبت کٹوتی ٹیکس(سپیشل جوڈیشل الاؤنس و جوڈیشل الاؤنس)</t>
  </si>
  <si>
    <t>Liaqat Ali Khan</t>
  </si>
  <si>
    <t>District and Session Judge/DG Human Rights High court AJK</t>
  </si>
  <si>
    <t>B-21</t>
  </si>
  <si>
    <t>Stop Tax deduction on Special Judicial Allowance and Judicial Allowance in accordance with order of Supreme Court of AJK date 19.01.2022</t>
  </si>
  <si>
    <r>
      <t xml:space="preserve">1672 </t>
    </r>
    <r>
      <rPr>
        <sz val="12"/>
        <color theme="1"/>
        <rFont val="Calibri"/>
        <family val="2"/>
        <scheme val="minor"/>
      </rPr>
      <t>(one time arear)</t>
    </r>
  </si>
  <si>
    <r>
      <t>بروئے حکم نمبر38-52234مورخہ03.08.2021اہلکار مذکور کی  تقرری بعہدہ صوابدیدی ڈرائیور کی از سر نو تعیناتی/توسیع تاحکم ثانی عمل میں لائی گئی ہے۔ اہلکار مذکور کو بابت ماہ جنوری 2022 کی تنخواہ بذریعہ پے رول وصول نہ ہوئی ہے۔بابت ماہ فروری2022 کی تنخواہ Activeکرتے ہوئے جنوری2022 کی تنخواہ اور بقایاجات دسمبر 2021 کی ادئیگی کی کارروائی عمل میں لائی جائے۔
(</t>
    </r>
    <r>
      <rPr>
        <b/>
        <sz val="11"/>
        <color theme="1"/>
        <rFont val="Jameel Noori Nastaleeq"/>
      </rPr>
      <t>نقل حکم لف ہے)</t>
    </r>
  </si>
  <si>
    <t>Salary 01/2022</t>
  </si>
  <si>
    <r>
      <t xml:space="preserve">1426 </t>
    </r>
    <r>
      <rPr>
        <sz val="12"/>
        <color theme="1"/>
        <rFont val="Calibri"/>
        <family val="2"/>
        <scheme val="minor"/>
      </rPr>
      <t>(One time arear)</t>
    </r>
  </si>
  <si>
    <t>Salary
01/2022</t>
  </si>
  <si>
    <t>Refund of Income Tax on Special Judicial Allowance and Judicial Allowance for the month of 01/2022</t>
  </si>
  <si>
    <t>Arear 19/01/2022 to 31/01/2022
13days</t>
  </si>
  <si>
    <t>washing allowance</t>
  </si>
  <si>
    <r>
      <t>30219</t>
    </r>
    <r>
      <rPr>
        <sz val="10"/>
        <color theme="1"/>
        <rFont val="Calibri"/>
        <family val="2"/>
        <scheme val="minor"/>
      </rPr>
      <t>(One time arear)</t>
    </r>
  </si>
  <si>
    <t>Nazir Ejaz</t>
  </si>
  <si>
    <t>Driver</t>
  </si>
  <si>
    <r>
      <t xml:space="preserve">836 </t>
    </r>
    <r>
      <rPr>
        <sz val="12"/>
        <color theme="1"/>
        <rFont val="Calibri"/>
        <family val="2"/>
        <scheme val="minor"/>
      </rPr>
      <t>(One time arear)</t>
    </r>
  </si>
  <si>
    <r>
      <t>بروئے حکم نمب54-39749مورخہ15.07.2021اہلکار مذکور کی  تقرری بعہدہ صوابدیدی ڈرائیور کی از سر نو تعیناتی/توسیع تاحکم ثانی عمل میں لائی گئی ہے۔ اہلکار مذکور کو بابت ماہ جنوری 2022 کی تنخواہ بذریعہ پے رول وصول نہ ہوئی ہے۔بابت ماہ فروری2022 کی تنخواہ Activeکرتے ہوئے جنوری2022 کی تنخواہ اور بقایاجات دسمبر 2021 کی ادئیگی کی کارروائی عمل میں لائی جائے۔
(</t>
    </r>
    <r>
      <rPr>
        <b/>
        <sz val="11"/>
        <color theme="1"/>
        <rFont val="Jameel Noori Nastaleeq"/>
      </rPr>
      <t>نقل حکم لف ہے)</t>
    </r>
  </si>
  <si>
    <t>Orderly</t>
  </si>
  <si>
    <t>B-02</t>
  </si>
  <si>
    <t>B-14</t>
  </si>
  <si>
    <t>Senior Clerk</t>
  </si>
  <si>
    <t>Masood-Ur-Rehman</t>
  </si>
  <si>
    <t>نوٹ:  اہلکار مذکور کا عہدہ سینئر کلرک اور سکیل B-14 اندراج کیا جائے۔</t>
  </si>
  <si>
    <t>بروئےحکم نمبر86-4173مورخہ02.02.2022 اہلکارمذکورکو بعہدہ  سینئر کلرک B-14ترقیاب کیئے جانے کی منظوری  ہوئی ہے۔(نقل حکم لف ہے)
لہذااہلکار مذکورکی تنخواہ بابت ماہ02/2022 بمطابق شرح در سکیل B-14کی تنخواہ بمطابق تعین تنخواہ بتفصیل چینج ہذاActiveفرمائی جائے۔</t>
  </si>
  <si>
    <t>Ravees Ahmed</t>
  </si>
  <si>
    <t>بروئےحکم نمبر50-4043مورخہ01.02.2022 اہلکارمذکورکو بعہدہ  سینئر کلرک B-14ترقیاب کیئے جانے کی منظوری  ہوئی ہے۔(نقل حکم لف ہے)
لہذااہلکار مذکورکی تنخواہ بابت ماہ02/2022 بمطابق شرح در سکیل B-14کی تنخواہ بمطابق تعین تنخواہ بتفصیل چینج ہذاActiveفرمائی جائے۔</t>
  </si>
  <si>
    <t>Nazim Iqbal</t>
  </si>
  <si>
    <t>08.03.2022</t>
  </si>
  <si>
    <t>Temporary Driver</t>
  </si>
  <si>
    <t>Muhammad Rasib Jarral</t>
  </si>
  <si>
    <t>اہلکار مذکور(محمد راسب جرال  )جناب جسٹس عبدالمجید ملک چیف جسٹس (ریٹائرڈ )عدالت العالیہ   کے ہمراہ بطور صوابدیدی ڈرائیور تعینا تھا،چیف جسٹس صاحب موصوف مورخہ01/03/2022 کو وفات پا گے ہیں۔لہذا ہلکار مذکور کی تنخواہ مورخہ01/03/2022 سے بند فرمائی جائے۔</t>
  </si>
  <si>
    <t>Pay Stop</t>
  </si>
  <si>
    <t>بروے حکم زیر نمبر10-61407 مورخہ 01/11/2021 اہلکار مذکور کے حق میں بقایاجات کی انتظامی /تحقیقاتی منظوری ہوئی ہے۔(نقل حکم لف ہے)
لہذا اہلکار مذکور کو متذکرہ بقایاجات کی ادائیگی عمل میں لائی جائے۔</t>
  </si>
  <si>
    <t>Arear 21/08/2015 to 13/06/2019</t>
  </si>
  <si>
    <t>SPJ. A</t>
  </si>
  <si>
    <t xml:space="preserve">Adhoc Relief </t>
  </si>
  <si>
    <t>Housr Rent</t>
  </si>
  <si>
    <t>21/08/2015 to 13/06/2020</t>
  </si>
  <si>
    <t>Active 01/03/2023</t>
  </si>
  <si>
    <t>One time Arear
02/2022</t>
  </si>
  <si>
    <t>08.04.2022</t>
  </si>
  <si>
    <t>Muhammad Saeed Loan</t>
  </si>
  <si>
    <t xml:space="preserve">Court Associate </t>
  </si>
  <si>
    <t>بروے نوٹیفکیشن نمبر56-13351 مورخہ 30.03.2022 آفیسر موصوف کو مدت ملازمت کی تکمیل پر مورخہ 06.04.2022 بعد دوپہر سے جملہ مراعات پنشن کے ساتھ ملازمت سے ریٹائر کیئے جانے کی منظوری ہوئی ہے۔(نقل نوٹیفکیشن لف ہے)</t>
  </si>
  <si>
    <t>Rate of Pay and allowances</t>
  </si>
  <si>
    <t>Pay and allowances 01.04.2022 to 06.04.2022(06 Days)</t>
  </si>
  <si>
    <t>نوٹ:  بوجہ ریٹائرمنٹ آفیسر موصوف کی تنخواہ از مورخہ 07.04.2022 سے بند کی جائے۔</t>
  </si>
  <si>
    <t>Total</t>
  </si>
  <si>
    <t>Usman Mehboob</t>
  </si>
  <si>
    <t>Driver(Discretionary with Rtd Judges)</t>
  </si>
  <si>
    <r>
      <t>بروئے حکم نمبر 31-14727 مورخہ 12.04.2022 اہلکار مذکور کی عارضی تقرری میں عرصہ ایک سال کی توسیع ہوئی ہے۔
(</t>
    </r>
    <r>
      <rPr>
        <b/>
        <sz val="11"/>
        <color theme="1"/>
        <rFont val="Jameel Noori Nastaleeq"/>
      </rPr>
      <t>نقل حکم لف ہے)</t>
    </r>
  </si>
  <si>
    <t>توسیع تقرری عرصہ از01/02/2022
تا
31/01/2023</t>
  </si>
  <si>
    <t>Active 01/04/2022</t>
  </si>
  <si>
    <t>Arear 02/2022</t>
  </si>
  <si>
    <t>Arear 03/2022</t>
  </si>
  <si>
    <r>
      <t xml:space="preserve">بروئے حکم زیر نمبر23-720 مورخہ 06.01.2022 اہلکار مذکور کی تقرری </t>
    </r>
    <r>
      <rPr>
        <b/>
        <sz val="11"/>
        <color theme="1"/>
        <rFont val="Jameel Noori Nastaleeq"/>
      </rPr>
      <t xml:space="preserve">عارضی بنیادوں </t>
    </r>
    <r>
      <rPr>
        <sz val="11"/>
        <color theme="1"/>
        <rFont val="Jameel Noori Nastaleeq"/>
      </rPr>
      <t>پر بطور چوکیدار عمل میں لائی گئی۔ 
(نقل لف ہے۔)</t>
    </r>
  </si>
  <si>
    <t>STOP DEDUCTION</t>
  </si>
  <si>
    <t>GPF</t>
  </si>
  <si>
    <t>Judicial officers wel fund AJK</t>
  </si>
  <si>
    <t>BF(NG)</t>
  </si>
  <si>
    <t>STOP</t>
  </si>
  <si>
    <r>
      <t xml:space="preserve">نوٹ:
 اہلکار مذکور دفتر ہذا میں عارضی بنیادوں پر چوکیدار تعینات ہے۔ بدیں وجہ مذکور کی تنخواہ سے GPF,Judicial welfare fund, BF(NG)کی کٹوتیSTOPکی جائے۔
نیز پے سلپ بابت ماہ4/2022 میںSTATUS- </t>
    </r>
    <r>
      <rPr>
        <b/>
        <sz val="12"/>
        <color theme="1"/>
        <rFont val="Jameel Noori Nastaleeq"/>
      </rPr>
      <t>REGULAR/CONTRACT</t>
    </r>
    <r>
      <rPr>
        <sz val="12"/>
        <color theme="1"/>
        <rFont val="Jameel Noori Nastaleeq"/>
      </rPr>
      <t>درج کیا جائے۔</t>
    </r>
  </si>
  <si>
    <t>Assistant Registrar</t>
  </si>
  <si>
    <t>Yasir Irshad</t>
  </si>
  <si>
    <t>آفیسر موصوف بقیہ حاصل کردہ رقم جی پی ایف مبلغ-/25852 روپے کی کٹوتی کروانا چاہتا ہے۔
لہذا تنخواہ بابت ماہ 05/2022 سے کٹوتی جی پی ایف کی کارروائی عمل میں لائی جائے۔</t>
  </si>
  <si>
    <t>Deduction GPF loan balance amount</t>
  </si>
  <si>
    <t>25852/-</t>
  </si>
  <si>
    <t>Deduction GPF</t>
  </si>
  <si>
    <t>Saad Safeer</t>
  </si>
  <si>
    <t>Active 01/05/2022</t>
  </si>
  <si>
    <t>Arear 04/2022</t>
  </si>
  <si>
    <t>توسیع تقرری عرصہ از
27/03/2022
تا
27/09/2022</t>
  </si>
  <si>
    <t>Arear
27/03/2022 
to
31/03/2022</t>
  </si>
  <si>
    <r>
      <t>بروئے حکم نمبر85-14982 مورخہ 18.04.2022 اہلکار مذکور کی عارضی تقرری میں عرصہ ایک سال کی توسیع ہوئی ہے۔
نیز بقایاجات عرصہ27/03/2022تا31/03/2022(5ایام) بابت ماہ03/2022 کی ادائیگی بھی عمل میں لائی جائے۔
(</t>
    </r>
    <r>
      <rPr>
        <b/>
        <sz val="11"/>
        <color theme="1"/>
        <rFont val="Jameel Noori Nastaleeq"/>
      </rPr>
      <t xml:space="preserve">نقل حکم لف ہے)
</t>
    </r>
  </si>
  <si>
    <t>Abdul Hafeez</t>
  </si>
  <si>
    <t>B-07</t>
  </si>
  <si>
    <t>بروئے حکم نمبر 69-3466 مورخہ 13.04.2022 اہلکار مذکور کی تقرری عمل میں لائی گئی تھی۔ جبکہ پے سلپ میں اہلکار مذکور کی سروس 42سال 4 ماہ درج ہے۔
لہذا مطابقاًدرستگی کی کارروائی فرمائی جائے۔</t>
  </si>
  <si>
    <t>Muhammad Kamran</t>
  </si>
  <si>
    <t>Sweeper</t>
  </si>
  <si>
    <t>Basic pay</t>
  </si>
  <si>
    <t>SPl. JA</t>
  </si>
  <si>
    <t>AR 2016 ,10%</t>
  </si>
  <si>
    <t>AR 2017 ,10%</t>
  </si>
  <si>
    <t>AR 2018 ,10%</t>
  </si>
  <si>
    <t>AR 2019 ,10%</t>
  </si>
  <si>
    <t>AR 2021 ,10%</t>
  </si>
  <si>
    <t>Gross pay</t>
  </si>
  <si>
    <r>
      <t>بروئے حکم نمب76-17473 مورخہ 12.05.2022 اہلکار مذکور کی عارضی تقرری میں عرصہ ایک سال کی توسیع ہوئی ہے۔
(</t>
    </r>
    <r>
      <rPr>
        <b/>
        <sz val="11"/>
        <color theme="1"/>
        <rFont val="Jameel Noori Nastaleeq"/>
      </rPr>
      <t>نقل لف ہے)</t>
    </r>
  </si>
  <si>
    <t>توسیع تقرری عرصہ از
28/05/2022
تا
28/11/2022</t>
  </si>
  <si>
    <t>Muhammad Ali</t>
  </si>
  <si>
    <t>Regular/ contract</t>
  </si>
  <si>
    <t>Driver(Discretionary)</t>
  </si>
  <si>
    <t>بروئے حکم نمبر71-17366 مورخہ 9.05.2022 اہلکار مذکور کی تقرری بطور صوابدیدی ڈرائیور B-05ہمراہ جناب جسٹس ایم تبسم آفتاب علوی ریٹائرڈ چیف جسٹس عدالت العالیہ از مورخہ 09.05.2022 سے عمل میں لائی گئی ہے۔
نقل حکم لف ہے۔</t>
  </si>
  <si>
    <t>SPL. JA</t>
  </si>
  <si>
    <t>09/05/2022 to 31/05/2022
 (23 Days)</t>
  </si>
  <si>
    <t>بروئے نوٹیفکیشن نمبر ٖNo. FD/1552-1621/2021  مورخہ 29.01.2021 از مورخہ 01.12.2016 جملہ میڈیکل سٹاف کی سالانہ ترقی بحال کیئے جانے کی منظوری ہوئی ہے۔ (نقل لف ہے)
آفیسر موصوف کی چینج بقایا جات /Arearو 
Pay and allowanceبرائے مزید کارروائی ارسال ہے۔</t>
  </si>
  <si>
    <t>Active 01/06/2022</t>
  </si>
  <si>
    <t>SPl. Judicial Allow.</t>
  </si>
  <si>
    <t>Adhoc Relief 2016</t>
  </si>
  <si>
    <t>Adhoc Relief 2017</t>
  </si>
  <si>
    <t>Adhoc Relief 2018</t>
  </si>
  <si>
    <t>Adhoc Relief 2019</t>
  </si>
  <si>
    <t>Adhoc Relief 2021</t>
  </si>
  <si>
    <t>Gross Pay and Allowance</t>
  </si>
  <si>
    <t>One-time Arear 12/2019 to 05/2022</t>
  </si>
  <si>
    <t>Sr. No</t>
  </si>
  <si>
    <t>Period</t>
  </si>
  <si>
    <t>Due</t>
  </si>
  <si>
    <t>Drawn</t>
  </si>
  <si>
    <t>Payable</t>
  </si>
  <si>
    <t>Detail of Arears in favor of Shahnawaz Aziz Assistant High Court</t>
  </si>
  <si>
    <t>Months</t>
  </si>
  <si>
    <t>Increment rate</t>
  </si>
  <si>
    <t>Total pay 12/2019 to 05/2022</t>
  </si>
  <si>
    <t>Total Special Judicial Allowance 12/2019 to 05/2022</t>
  </si>
  <si>
    <t>Total  12/2019 to 05/2022</t>
  </si>
  <si>
    <t>Adhoc relief (2017,2018,2019)</t>
  </si>
  <si>
    <t>Adhoc Relief diff.</t>
  </si>
  <si>
    <t>Total Spl. Judicial ALLow.</t>
  </si>
  <si>
    <t>Total Adhoc Relief</t>
  </si>
  <si>
    <t>Total Arear</t>
  </si>
  <si>
    <t>High Court</t>
  </si>
  <si>
    <t>REGISTRAR</t>
  </si>
  <si>
    <t>Adhoc relief 2021</t>
  </si>
  <si>
    <t>Spl. Judicial Allow.</t>
  </si>
  <si>
    <t>Regular</t>
  </si>
  <si>
    <t>Special</t>
  </si>
  <si>
    <t>Mian Arif Hussain</t>
  </si>
  <si>
    <t>Judge High court</t>
  </si>
  <si>
    <t>Active 01/07/2022</t>
  </si>
  <si>
    <t>Gross pay &amp; allowances</t>
  </si>
  <si>
    <t>One-time Arear 08/01/2022 to 30/06/2022 (5months and 24days</t>
  </si>
  <si>
    <t>بروئےActs, Oedinances, Presidents orders and Regulations order No. F. 2(2)2018 The Gazette of Pakistanمورخہ 10/06/2022 کے تحت چیف جسٹس عدالت العالیہ اور جج صاحبان عدالت العالیہ کی بنیادی تنخواہ میں از مورخہ 01/07/2021 سے اضافہ کی منظوری ہوئی ہے۔ 
(نقل گزٹ لف ہے)
لہذا بنیادی تنخواہ بابت ماہ 07/2022 بمطابق نئی شرح اندراج کرتے ہوئے بقایا جات کی ادائیگی کی عمل میں لائی جائے۔</t>
  </si>
  <si>
    <t>Chaudhary Khalid Rasheed</t>
  </si>
  <si>
    <t>Muhammad Habib Zia</t>
  </si>
  <si>
    <t>Muhammad Ejaz Khan</t>
  </si>
  <si>
    <t>Syed Shahid Bahar</t>
  </si>
  <si>
    <t>Sadaqat Hussain Raja</t>
  </si>
  <si>
    <t>Chief Justice High court</t>
  </si>
  <si>
    <t>One-time Arear 01/2022to 06/2022 (5months )</t>
  </si>
  <si>
    <t>بروئے حکم زیر نمبر73-21361مورخہ01.07.2022 اہلکار مذکور کی عارضی تقرری میں عرصہ 6ماہ کی توسیع ہوئی ہے۔
(نقل حکم لف ہے)</t>
  </si>
  <si>
    <t>Nasir Iqbal</t>
  </si>
  <si>
    <t>Spl. JA</t>
  </si>
  <si>
    <t>MIS Manager</t>
  </si>
  <si>
    <t>CHANGE PAY ACTIVE 07/2022</t>
  </si>
  <si>
    <t>تاریخ توسیع عرصہ از 01/07/2022 
تا
31/12/2022</t>
  </si>
  <si>
    <t>Assistant IT</t>
  </si>
  <si>
    <t>Ghulam Mustafa Kyani</t>
  </si>
  <si>
    <t>Data Base Administrator</t>
  </si>
  <si>
    <t>Asif Feroz Qureshi</t>
  </si>
  <si>
    <t>Fiaz Ahmed</t>
  </si>
  <si>
    <t>بروے حکم زیر نمبر63-20459 مورخہ 16.06.2022 اہلکار مذکور کی عارضی تقرری میں عرصہ 6ماہ کی توسیع ہوئی ہے۔
(نقل حکم لف ہے)</t>
  </si>
  <si>
    <t>تاریخ توسیع عرصہ از 06/07/2022 
تا
06/01/2023</t>
  </si>
  <si>
    <t>بروے حکم زیر نمبر38-21034 مورخہ 28.06.2022 اہلکار مذکور کی عارضی تقرری میں عرصہ 6ماہ کی توسیع ہوئی ہے۔
(نقل حکم لف ہے)</t>
  </si>
  <si>
    <r>
      <t xml:space="preserve">بروئے حکم نمبر6-20203مورخہ 13.06.2022اہلکار مذکور کی عارضی تقرری میں عرصہ 6ماہ کی توسیع ہوئی  ہے۔
لہذا اہلکار مذکور کو بابت عرصہ11.06.2022 تا 30.06.2022(20) کی تنخواہ کی ادائیگی اور مورخہ 01/07/2022 سے نظر ثانی پے سکیل کے مطابق تنخواہACTIVEکی جائے۔
</t>
    </r>
    <r>
      <rPr>
        <b/>
        <sz val="11"/>
        <color theme="1"/>
        <rFont val="Jameel Noori Nastaleeq"/>
      </rPr>
      <t>(نقل حکم لف ہے)</t>
    </r>
  </si>
  <si>
    <t>Arear 11/06/2022  to 30/06/2022</t>
  </si>
  <si>
    <t>ACTIVE w.e.f
01/07/2022</t>
  </si>
  <si>
    <r>
      <t xml:space="preserve">بروئے حکم نمبر35-20731مورخہ 23.06.2022اہلکار مذکور کی عارضی تقرری میں عرصہ 6ماہ کی توسیع ہوئی  ہے۔
لہذا اہلکار مذکور کو بابت عرصہ13.06.2022 تا 30.06.2022(18) کی تنخواہ کی ادائیگی اور مورخہ 01/07/2022 سے نظر ثانی پے سکیل کے مطابق تنخواہACTIVEکی جائے۔
</t>
    </r>
    <r>
      <rPr>
        <b/>
        <sz val="11"/>
        <color theme="1"/>
        <rFont val="Jameel Noori Nastaleeq"/>
      </rPr>
      <t>(نقل حکم لف ہے)</t>
    </r>
  </si>
  <si>
    <t>Arear 12/06/2022  to 30/06/2022(18Days)</t>
  </si>
  <si>
    <r>
      <t xml:space="preserve">بروئے حکم نمبر54-21350مورخہ 01.07.2022اہلکار مذکور کی عارضی تقرری میں عرصہ 6ماہ کی توسیع ہوئی  ہے۔
لہذا اہلکار مذکور  کی  تنخواہ مورخہ  01/07/2022 سے نظر ثانی پے سکیل کے مطابق ACTIVEکی جائے۔
</t>
    </r>
    <r>
      <rPr>
        <b/>
        <sz val="11"/>
        <color theme="1"/>
        <rFont val="Jameel Noori Nastaleeq"/>
      </rPr>
      <t>(نقل حکم لف ہے)</t>
    </r>
  </si>
  <si>
    <t>Altaf Hussain Mughal</t>
  </si>
  <si>
    <t>Court Associate</t>
  </si>
  <si>
    <t>بروئے نوٹیفکیشن نمبر88-20980 مورخہ 27.06.2022 کو آفیسر موصوف کو بخلاف خالی اسامی کورٹ ایسوسی ایٹ بی-18 ترقیاب کیئے جانے کی منظوری ہوئی ہے۔نقل نوٹیفکیشن لف ہے</t>
  </si>
  <si>
    <t>Car allowance</t>
  </si>
  <si>
    <t>Special Judicial Allo.</t>
  </si>
  <si>
    <t>AR-2022(15%)</t>
  </si>
  <si>
    <t>Naeem Ahmed</t>
  </si>
  <si>
    <t>Reader</t>
  </si>
  <si>
    <t>بروئے نوٹیفکیشن نمبر97-20989 مورخہ 27.06.2022 کو آفیسر موصوف کو بخلاف خالی اسامی ریڈر بی-17 ترقیاب کیئے جانے کی منظوری ہوئی ہے۔نقل نوٹیفکیشن لف ہے</t>
  </si>
  <si>
    <t>B-5</t>
  </si>
  <si>
    <t>Shauqat Hussain</t>
  </si>
  <si>
    <t>Driver(Temporary)</t>
  </si>
  <si>
    <t>بروے نوٹیفکیشن نمب84-23078 مورخہ18.07.2022  اہلکار  مذکورکو عرصہ تقرری کے اختتام پر عارضی/صوابدیدی تقرری سے سبکدوش کیئے جانے کا حکم ہوا ہے۔(نقل حکم لف ہے)</t>
  </si>
  <si>
    <t>نوٹ:  بوجہ سبدکدوشی اہلکار مذکور کی  تنخواہ از مورخہ 01/07/2022 سے بند کی جائے۔</t>
  </si>
  <si>
    <t>Ghulam Mustafa Awan</t>
  </si>
  <si>
    <t>بروئے حکم زیر نمبر99-23195 مورخہ 20.07.2022 کو آفیسر موصوف کو آفیسر موصوف کے حق میں بقایاجات کی ادائیگی کی انتظامی منظوری/تحقیقاتی منظوری ہوئی ہے۔
نقل نوٹیفکیشن لف ہے</t>
  </si>
  <si>
    <t>one time arear</t>
  </si>
  <si>
    <t xml:space="preserve">ACTIVE </t>
  </si>
  <si>
    <t>09/2020 to 07/2022
23 months</t>
  </si>
  <si>
    <t>آزاد حکومت ریاست جموں و کشمیر</t>
  </si>
  <si>
    <t>٭٭٭٭٭٭٭٭</t>
  </si>
  <si>
    <t>نام عہدہ دار</t>
  </si>
  <si>
    <t>رقم واجب الاداء</t>
  </si>
  <si>
    <t>میزان کٹوتی</t>
  </si>
  <si>
    <t>BF</t>
  </si>
  <si>
    <t>کل رقم مستدعویہ</t>
  </si>
  <si>
    <t>Sp.JA</t>
  </si>
  <si>
    <t>AR-2021</t>
  </si>
  <si>
    <t>AR-2019</t>
  </si>
  <si>
    <t>AR-2018</t>
  </si>
  <si>
    <t>AR-2017</t>
  </si>
  <si>
    <t>AR-2016</t>
  </si>
  <si>
    <t>شرح تنخواہ ماہوار</t>
  </si>
  <si>
    <t>سکیل</t>
  </si>
  <si>
    <t>عدالت العالیہ مظفرآباد</t>
  </si>
  <si>
    <t xml:space="preserve"> بابت ماہ07/2022</t>
  </si>
  <si>
    <t>نصر اللہ اشتیاق</t>
  </si>
  <si>
    <t>مدا علی</t>
  </si>
  <si>
    <t>200 Law &amp; Order</t>
  </si>
  <si>
    <t>بعد دستخط ظہری برائے مبلغ-/</t>
  </si>
  <si>
    <t>مد مفصل</t>
  </si>
  <si>
    <t>تنخواہ عملہ</t>
  </si>
  <si>
    <t>اصل ہذا بخدمت ناظم صاحب حسابات برائے ادائیگی رقم ارسال ہے۔</t>
  </si>
  <si>
    <t xml:space="preserve">اس امر کی تصدیق دی جاتی ہے کہ کوئی شخص اعلی ملازمت محکمہ ہذا بوجہ معطلی یا رخصت بلا تنخواہ ماہ ہذا غیر حاضر نہیں ہے اور نیز تصدیق اس امر کی کہ تمام عہدہ ہائے عارضی یا مستقل کتاب ملازمت یعنی سروس بک شخص متعلقہ میں زیر دستخط میر درج </t>
  </si>
  <si>
    <t xml:space="preserve">کیئے گئے ہیں۔نیز اس امر کی تصدیق بھی دی جاتی ہے کہ سابقہ تنخواہ بریعہ فرد مشاہرہ جو پیشز برآمد کی گئی ہے وہ متعلقہ ملازمین کو ادا کر کے ان کی رسیدیں قبض الوصول پر لی گئی ہیں۔1۔تصدیق دی جاتی ہے کہ ملازمین بل کو حکومت کی طرف سے رہائشی </t>
  </si>
  <si>
    <t>سہولت فراہم نہیں کی گئی ہے اور نہ ہی ان میں سے کوئی شخص کسی ایسے ملازم کے ساتھ رہائش پذیر ہے جسے سرکاری رہائش گاہ الاٹ ہے۔2۔ان میں سے کسی کی بیوی/خاوند حکومت یا اس کے ماتحت کسی خود مختار اداے کی ملازمت میں نہیں۔</t>
  </si>
  <si>
    <t>3۔ان میں سے کسی کی بیوی /خاوند جو حکومت یا اس کے تحت کسی خود مختار اداے کی ملازمت میں ہے،کرایہ مکان حاصل نہیں کر رہی/رہا۔</t>
  </si>
  <si>
    <t>مورخہ</t>
  </si>
  <si>
    <t>اداہ کردہ مبلغ-/</t>
  </si>
  <si>
    <t>دستخط عہدہ افسر محکمہ</t>
  </si>
  <si>
    <t xml:space="preserve">صوابدیدی ڈرائیور </t>
  </si>
  <si>
    <t>ہمراہ جناب جسٹس سردار عبدالحمید خان ریٹائرڈ جج عدالت العالیہ</t>
  </si>
  <si>
    <t>تفصیل وار بل  فرد مشاہر عملہ غیر جریدہ مستقل محکمہ</t>
  </si>
  <si>
    <t>(DDO)</t>
  </si>
  <si>
    <t>Mushtaq Ahmed Tahir</t>
  </si>
  <si>
    <t>Registrar</t>
  </si>
  <si>
    <t>B-22</t>
  </si>
  <si>
    <t>بروئے نوٹیفکیشن نمبر162-24007 مورخہ 28.07.2022 آفیسر موصوف کا تبادلہ بطور ڈسٹرکٹ و سیشن جج نیلم عمل میں لائے جانے کی منظوری ہوئی ہے۔(نقل نوٹیفکیشن لف ہے)</t>
  </si>
  <si>
    <t>Nasrullah Ishtiaq</t>
  </si>
  <si>
    <t>Active 01/08/2022</t>
  </si>
  <si>
    <t>بروئے حکم نمبر84-23078 مورخہ 18.07.2022 حسب استدعا جناب جسٹس سردار عبدالحمید خان ریٹائرڈ جج عدالت العالیہ  آزاد جموں و کشمیر کے ہمراہ تعینات اہلکار شوکت حسین ولد حسن محمد خان کو عرصہ تقرری کے اختتام پر عارضی/صوابدیدی تقرری سے سبکدوش کرتے ہوئےاہلکار مذکور کی تقرری بطور صوابدیدی ڈرائیور B-05 عمل میں لائی گئی ہے۔(نقل حکم لف ہے۔)</t>
  </si>
  <si>
    <t>Arear
01/07/2022</t>
  </si>
  <si>
    <t>Arear 07/2022</t>
  </si>
  <si>
    <r>
      <t>بروئے حکم نمبر88-25584 مورخہ 05.08.2022 اہلکار مذکور کی عارضی تقرری میں عرصہ ایک چھ ماہ کی توسیع ہوئی ہے۔
(</t>
    </r>
    <r>
      <rPr>
        <b/>
        <sz val="11"/>
        <color theme="1"/>
        <rFont val="Jameel Noori Nastaleeq"/>
      </rPr>
      <t>نقل لف ہے)</t>
    </r>
  </si>
  <si>
    <t>توسیع تقرری عرصہ از
24/06/2022
تا
24/12/2022</t>
  </si>
  <si>
    <r>
      <t>بروئے حکم نمبر76-20972مورخہ27.06.2022ا و تصحیح نامہ زیر نمبر55-22850 مورخہ 14.07.2022ہلکار مذکور کی عارضی تقرری میں عرصہ 6ماہ کی توسیع ہوئی ہے۔
(</t>
    </r>
    <r>
      <rPr>
        <b/>
        <sz val="11"/>
        <color theme="1"/>
        <rFont val="Jameel Noori Nastaleeq"/>
      </rPr>
      <t>نقل حکم لف ہے)</t>
    </r>
  </si>
  <si>
    <t>توسیع تقرری عرصہ از01/08/2022
تا
31/01/2023</t>
  </si>
  <si>
    <t>Raja Rashed Naseem Khan</t>
  </si>
  <si>
    <t>Registrar High court</t>
  </si>
  <si>
    <t>بروئے نوٹیفکیشن نمبر 162-24007 مورخہ 28.07.2022 آفیسر موصوف کو تبدیل کرتے ہوئے رجسٹرار عدالت العالیہ تعینات کیئے جانے کی منظوری ہوئی ہے۔(نقل نوٹیفکیشن لف ہے)
لہذا آفیسر موصوف کی تنخواہ عدالت العالیہ کو کوڈMZ0059   پر ACTIVE کی جائے۔</t>
  </si>
  <si>
    <t>Entertaintment All.</t>
  </si>
  <si>
    <t>Orderly Allowan.</t>
  </si>
  <si>
    <t>Senior post allow.</t>
  </si>
  <si>
    <t>AR-2016(10%)</t>
  </si>
  <si>
    <t>Arear
28/07/2022 to 31/07/2022(4days)</t>
  </si>
  <si>
    <t>Chaudhary Ismael</t>
  </si>
  <si>
    <t>AR-2017(10%)</t>
  </si>
  <si>
    <t>AR-2018(10%)</t>
  </si>
  <si>
    <t>AR-2021(10%)</t>
  </si>
  <si>
    <t>آفیسر موصوف کا عہدہ  سیلری سلپ پر ریڈربی-17 درج کیا جائے۔</t>
  </si>
  <si>
    <t>Arear 07/2022 B-17</t>
  </si>
  <si>
    <t>Arear B-17 27/06/2022 to 30/06/2022</t>
  </si>
  <si>
    <t>Nouman Tariq</t>
  </si>
  <si>
    <t>Arear 07/2022 B-16</t>
  </si>
  <si>
    <t>AR-2019(10%)</t>
  </si>
  <si>
    <t>Raja Imran Khan</t>
  </si>
  <si>
    <t>بروئے حکم نمبر21308-21298 مورخہ 30.06.2022 کو اہلکار مذکور کو بخلاف خالی اسامی سینئر کلرک بی-14 ترقیاب کیئے جانے کی منظوری ہوئی ہے۔نقل نوٹیفکیشن لف ہے</t>
  </si>
  <si>
    <t>اہلکار مذکورکا عہدہ  سیلری سلپ پر سینئر کلرک بی -14درج کیا جائے۔</t>
  </si>
  <si>
    <t>Arbab Younas</t>
  </si>
  <si>
    <t>Assistant Librarian</t>
  </si>
  <si>
    <t>بروئے نوٹیفکیشن نمبر 85-21076 مورخہ 27.06.2022 کوآفیسر موصوف کو محکمہ مالیات سے جاری شدہ پالیسی زیر نمبرFD-R/1(18)86 مورخہ 18.05.1986 کی روشنی میں مورخہ یکم جولائی 2022 سے ذاتی سکیل بی-17 عطا کیئے جانے کی منظوری صادر فرمائی ہے۔(نقل نوٹیفکیشن لف ہے)</t>
  </si>
  <si>
    <t>AR-2022</t>
  </si>
  <si>
    <t>آفیسر موصوف کا عہدہ  سیلری سلپ پر اسسٹنٹ لائبریرین بی -17درج کیا جائے۔</t>
  </si>
  <si>
    <t>Maria Safdar</t>
  </si>
  <si>
    <t>بروئے نوٹیفکیشن نمبر 85-21076 مورخہ 27.06.2022 کوآفیسر موصوفہ کو محکمہ مالیات سے جاری شدہ پالیسی زیر نمبرFD-R/1(18)86 مورخہ 18.05.1986 کی روشنی میں مورخہ یکم جولائی 2022 سے ذاتی سکیل بی-17 عطا کیئے جانے کی منظوری صادر فرمائی ہے۔(نقل نوٹیفکیشن لف ہے)</t>
  </si>
  <si>
    <t>آفیسر موصوفہ کا عہدہ  سیلری سلپ پر اسسٹنٹ لائبریرین بی -17درج کیا جائے۔</t>
  </si>
  <si>
    <t>Muhammad Sadique</t>
  </si>
  <si>
    <t>Cook</t>
  </si>
  <si>
    <t>بروئے حکم زیر نمبر 26-21022 مورخہ 24.06.2022 اہلکار مذکور کو مدت ملازمت کی تکمیل پر جملہ مراعات پنشن کے ساتھ مورخہ 25.05.2022 بعد دوپہر ملازمت سے ریٹائر کیئے جانے اور حسب استحقاق لیو انکیشمنٹ کی ادائیگی کی منظوری ہوئی ہے۔(نقل لف ہے)</t>
  </si>
  <si>
    <t>Leave encashment</t>
  </si>
  <si>
    <t>Arear 08/2022 B-17</t>
  </si>
  <si>
    <t>Active 01/09/2022</t>
  </si>
  <si>
    <r>
      <t xml:space="preserve">Arear </t>
    </r>
    <r>
      <rPr>
        <b/>
        <sz val="7"/>
        <color theme="1"/>
        <rFont val="Calibri"/>
        <family val="2"/>
        <scheme val="minor"/>
      </rPr>
      <t>08/2022</t>
    </r>
    <r>
      <rPr>
        <b/>
        <sz val="10"/>
        <color theme="1"/>
        <rFont val="Calibri"/>
        <family val="2"/>
        <scheme val="minor"/>
      </rPr>
      <t xml:space="preserve"> B-17</t>
    </r>
  </si>
  <si>
    <t>Muhammad Ismail</t>
  </si>
  <si>
    <t>آفیسر موصوف کا عہدہ  سیلری سلپ پر کورٹ ایسو سی ایٹ بی-19درج کیا جائے۔</t>
  </si>
  <si>
    <t>Office coordinator</t>
  </si>
  <si>
    <t>توسیع عارضی تقرری عرصہ از مورخہ17/09/2022
تا
17/03/2023</t>
  </si>
  <si>
    <t>اہلکار مذکور کا عہدہ  سیلری سلپ پر آفس کوآرڈینیٹر بی-11درج کیا جائے۔</t>
  </si>
  <si>
    <r>
      <t>بروئے حکم نمبر71-50767مورخہ08.09.2022اہلکار مذکور کی عارض</t>
    </r>
    <r>
      <rPr>
        <sz val="10"/>
        <color theme="1"/>
        <rFont val="Jameel Noori Nastaleeq"/>
      </rPr>
      <t>ی تقرری میں عرصہ 6ماہ کی توسیع ہوئی  ہے۔(نقل حکم لف ہے)
نیز زیر حکم نمبر740-24672 مورخہ 02.08.2022کو جونیئر کلرک کا نامنکلیچر تبدیل کر کے آفس کوآرڈینیٹر کیا گیا ہے۔(نقل لف ہے)</t>
    </r>
    <r>
      <rPr>
        <sz val="11"/>
        <color theme="1"/>
        <rFont val="Jameel Noori Nastaleeq"/>
      </rPr>
      <t xml:space="preserve">
</t>
    </r>
    <r>
      <rPr>
        <b/>
        <sz val="11"/>
        <color theme="1"/>
        <rFont val="Jameel Noori Nastaleeq"/>
      </rPr>
      <t xml:space="preserve">
</t>
    </r>
  </si>
  <si>
    <t xml:space="preserve">جناب چیف جسٹس عدالت العالیہ نے بروئے حکم نمبر 27-51522 مورخہ 08.09.2022 اہلکار مذکور کوملازمت سے فارغ کیئے جانے کی منظوری  صادر فرمائی ہے۔نقل حکم لف ہے۔
</t>
  </si>
  <si>
    <t>08.09.2022</t>
  </si>
  <si>
    <t>Asad Ali Shah</t>
  </si>
  <si>
    <t>بروئے حکم نمبر60-50441 مورخہ 05.09.2022 اہلکار مذکور  کو بخلاف خالی اسامی در عدالت العالیہ سرکٹ بینچ میرپورترقیاب کرتے ہوئے تعینات کیا گیا۔نقل حکم لف ہے۔</t>
  </si>
  <si>
    <t>بروئے حکم نمبر60-50441 مورخہ 05.09.2022 اہلکار مذکور  کو بخلاف خالی اسامی در عدالت العالیہ سرکٹ بینچ  رالاکوٹ تعینات کیا  کیا گیا۔نقل حکم لف ہے۔</t>
  </si>
  <si>
    <t>Gross Pay</t>
  </si>
  <si>
    <t>Arear 08/2022
B-18</t>
  </si>
  <si>
    <t>Arear 27/06/2022 to 30/06/2022
4days in B-18</t>
  </si>
  <si>
    <t>آفیسر موصوف کا عہدہ سیلری سلپ پر کورٹ ایسوسی ایٹ بی-18 درج کیا جائے۔</t>
  </si>
  <si>
    <t>Office Coordinator</t>
  </si>
  <si>
    <t>Arear 07/2022
B-18</t>
  </si>
  <si>
    <t>بروئے نوٹیفکیشن نمبر21006-20998 مورخہ 27.06.2022 کو آفیسر موصوف کو بخالف خالی اسامی اسسٹنٹ بی-16 ترقیاب کیئے جانے کی منظوری ہوئی ہے۔
 (نقل نوٹیفکیشن لف ہے۔)</t>
  </si>
  <si>
    <t>آفیسر موصوف کا عہدہ  سیلری سلپ پر اسسٹنٹ بی-16 درج کیا جائے۔</t>
  </si>
  <si>
    <t>Arear 08/2022 B-16</t>
  </si>
  <si>
    <t>Deputy Registrar High court Kotli</t>
  </si>
  <si>
    <t>KG0618</t>
  </si>
  <si>
    <t>Nazir Hussain</t>
  </si>
  <si>
    <t>Arear 07/2022 to 08/2022</t>
  </si>
  <si>
    <t>Registrar High Court</t>
  </si>
  <si>
    <t>Dilbahar Ahmed</t>
  </si>
  <si>
    <t>Arear 18/08/2022 To 31/08/2022</t>
  </si>
  <si>
    <t>اہلکار مذکور کا عہدہ  سیلری سلپ پر آفس کوآرڈینیٹر بی -11درج کیا جائے۔</t>
  </si>
  <si>
    <t>برؤئے حکم زیر نمبر955-26893 مورخہ 18.08.2022 کو اہلکار مذکور کو بعہدہ آفس کوآرڈینیٹر(جونیئر کلرک) بی-11 باقاعدہ ترقیاب کیا گیا ہے۔ نقولات لف ہیں</t>
  </si>
  <si>
    <t>Syed Mir Taqi Hussain</t>
  </si>
  <si>
    <t>Muhammad Mishaal</t>
  </si>
  <si>
    <t>Senior Office Coordinator</t>
  </si>
  <si>
    <t>Ejaz Shafi</t>
  </si>
  <si>
    <t>Nouman Majeed</t>
  </si>
  <si>
    <t>اہلکار مذکور کا عہدہ  سیلری سلپ پر  سینئرآفس کوآرڈینیٹر بی -14درج کیا جائے۔</t>
  </si>
  <si>
    <t>برؤئے حکم زیر نمبر21308-21298 مورخہ 30.06.2022 کو اہلکار مذکور کو بعہدہ سینئر آفس کوآرڈینیٹر(سینئر کلرک) بی-14 باقاعدہ ترقیاب کیا گیا ہے۔ (نقل لف ہے)</t>
  </si>
  <si>
    <t>Arear 30.06.2022 To 31/08/2022</t>
  </si>
  <si>
    <t>Special CA to Disable</t>
  </si>
  <si>
    <t>82203-8963730-5</t>
  </si>
  <si>
    <t>Nouman Khan</t>
  </si>
  <si>
    <t>Active 01/10/2022</t>
  </si>
  <si>
    <t>اہلکار مذکور کا عہدہ  سیلری سلپ پر مالی بی -03درج کیا جائے۔</t>
  </si>
  <si>
    <t>برؤئے حکم زیر نمبر97-48186 مورخہ 25.08.2022 اہلکار مذکور کی تقرری بعہدہ مالی بی-03 مستقل بنیادوں پر عمل میں لائی گئی ہے۔(نقل حکم لف ہے)</t>
  </si>
  <si>
    <t>27.08.2022 to 30.09.2022 
(1month 5 Days)</t>
  </si>
  <si>
    <t>82203-7172885-3</t>
  </si>
  <si>
    <t>Shahid Sarfaraz</t>
  </si>
  <si>
    <t>24.08.2022 to 30.09.2022 
(1month 7 Days)</t>
  </si>
  <si>
    <t>برؤئے حکم زیر نمبر18-27703 مورخہ 22.08.2022 اہلکار مذکور کی تقرری بعہدہ  نائب قاصد بی-03 مستقل بنیادوں پر عمل میں لائی گئی ہے۔(نقل حکم لف ہے)</t>
  </si>
  <si>
    <t>اہلکار مذکور کا عہدہ  سیلری سلپ پر نائب قاصد بی -03درج کیا جائے۔</t>
  </si>
  <si>
    <t>82203-9640728-1</t>
  </si>
  <si>
    <t>Amir Bashir</t>
  </si>
  <si>
    <t>برؤئے حکم زیر نمبر34-27719 مورخہ 22.08.2022 اہلکار مذکور کی تقرری بعہدہ  نائب قاصد بی-03 مستقل بنیادوں پر عمل میں لائی گئی ہے۔(نقل حکم لف ہے)</t>
  </si>
  <si>
    <t>82203-3380072-7</t>
  </si>
  <si>
    <t>Muhammad Waseem</t>
  </si>
  <si>
    <t>برؤئے حکم زیر نمبر66-27751مورخہ 22.08.2022 اہلکار مذکور کی تقرری بعہدہ  نائب قاصد بی-03 مستقل بنیادوں پر عمل میں لائی گئی ہے۔(نقل حکم لف ہے)</t>
  </si>
  <si>
    <t>22.08.2022 to 30.09.2022 
(1month 9 Days)</t>
  </si>
  <si>
    <t>82203-0194959-7</t>
  </si>
  <si>
    <t>Mohsan Khan Mughal</t>
  </si>
  <si>
    <t>برؤئے حکم زیر نمبر78-27863مورخہ 22.08.2022 اہلکار مذکور کی تقرری بعہدہ   مالی بی-03 مستقل بنیادوں پر عمل میں لائی گئی ہے۔(نقل حکم لف ہے)</t>
  </si>
  <si>
    <t>82203-4130451-5</t>
  </si>
  <si>
    <t>Atif Mughal</t>
  </si>
  <si>
    <t>برؤئے حکم زیر نمبر82-27767مورخہ 22.08.2022 اہلکار مذکور کی تقرری بعہدہ    نائب قاصد بی-03 مستقل بنیادوں پر عمل میں لائی گئی ہے۔(نقل حکم لف ہے)</t>
  </si>
  <si>
    <t>42401-5432608-1</t>
  </si>
  <si>
    <t>Zeeshan Khan</t>
  </si>
  <si>
    <t>برؤئے حکم زیر نمبر86-27671مورخہ 22.08.2022 اہلکار مذکور کی تقرری بعہدہ    نائب قاصد بی-03 مستقل بنیادوں پر عمل میں لائی گئی ہے۔(نقل حکم لف ہے)</t>
  </si>
  <si>
    <t>82203-9528190-3</t>
  </si>
  <si>
    <t>Asad Ali</t>
  </si>
  <si>
    <t>برؤئے حکم زیر نمبر702-27687مورخہ 24.08.2022 اہلکار مذکور کی تقرری بعہدہ    نائب قاصد بی-03 مستقل بنیادوں پر عمل میں لائی گئی ہے۔(نقل حکم لف ہے)</t>
  </si>
  <si>
    <t>82203-0634528-3</t>
  </si>
  <si>
    <t>Saqlain Ashfaq</t>
  </si>
  <si>
    <t>برؤئے حکم زیر نمبر70-27656مورخہ 22.08.2022 اہلکار مذکور کی تقرری بعہدہ    نائب قاصد بی-03 مستقل بنیادوں پر عمل میں لائی گئی ہے۔(نقل حکم لف ہے)</t>
  </si>
  <si>
    <t>Arear 18/08/2022 To 30/09/2022</t>
  </si>
  <si>
    <t>برؤئے حکم زیر نمبر955-26893 مورخہ 18.08.2022 کو اہلکار مذکور کو بعہدہ آفس کوآرڈینیٹر(جونیئر کلرک) بی-11 باقاعدہ ترقیاب کیا گیا ہے۔لہذا اہلکار مذکور کو متذکرہ بقایاجات کی ادائیگی عمل میں  لائی جائے۔</t>
  </si>
  <si>
    <t>Arear 07/2022 to 09/2022 (3 months)</t>
  </si>
  <si>
    <t>Gross Total</t>
  </si>
  <si>
    <t>بروئے نوٹیفکیشن نمبر 85-21076 مورخہ 27.06.2022 کوآفیسر موصوف کو محکمہ مالیات سے جاری شدہ پالیسی زیر نمبرFD-R/1(18)86 مورخہ 18.05.1986 کی روشنی میں مورخہ یکم جولائی 2022 سے ذاتی سکیل بی-17 عطا کیئے جانے کی منظوری صادر فرمائی ہے۔(نقل نوٹیفکیشن لف ہے)
لہذا آفیسر موصوف کو بقایاجات کی ادائیگی عمل میں لائی جائے۔</t>
  </si>
  <si>
    <t>Raja Ejaz Shafi</t>
  </si>
  <si>
    <t>برؤئے حکم زیر نمبر955-26893 مورخہ 18.08.2022 کو اہلکار مذکور کو بعہدہ آفس کوآرڈینیٹر(جونیئر کلرک) بی-11 باقاعدہ ترقیاب کیا گیا ہے۔ 
لہذا اہلکار مذکور کے سپیشل جوڈیشل  الاؤنس کی تعین کے علاوہ بقایاجات کی ادائیگی بھی عمل میں لائی جائے۔</t>
  </si>
  <si>
    <t>Faisal Hussain</t>
  </si>
  <si>
    <t>برؤئے حکم زیر نمبر30-27815مورخہ 22.08.2022 اہلکار مذکور کی تقرری بعہدہ    نائب قاصد بی-03 مستقل بنیادوں پر عمل میں لائی گئی ہے۔(نقل حکم لف ہے)</t>
  </si>
  <si>
    <t xml:space="preserve">بروئے حکم زیر نمبر 50-27735 مورخہ 22.08.2022 کو اہلکار مذکور کو مستقل بنیادوں پر بعہدہ نائب قاصد بی-03 تعینات کیا گیا ہے۔نقولات لف ہیں
</t>
  </si>
  <si>
    <t>پے سلپ بابت ماہ10/2022 میں نائب قاصد مستقل بی-03 اندراج کیا جائے۔</t>
  </si>
  <si>
    <t>بروئے نوٹیفکیشن نمبر88-20980 مورخہ 27.06.2022 کو آفیسر موصوف کو بخلاف خالی اسامی کورٹ ایسوسی ایٹ بی-18 ترقیاب کیئے جانے کی منظوری ہوئی ہے۔</t>
  </si>
  <si>
    <t>42501-6894584-1</t>
  </si>
  <si>
    <t>برؤئے حکم زیر نمبر910-27895مورخہ 22.08.2022 اہلکار مذکور کی تقرری بعہدہ     مالی بی-03 مستقل بنیادوں پر عمل میں لائی گئی ہے۔(نقل حکم لف ہے)</t>
  </si>
  <si>
    <t>Muhammad Shafi Khan</t>
  </si>
  <si>
    <t>بروئے حکم نمبر94-56083 مورخہ 20.10.2022 اہلکار مذکور  کو  نظم و ضبط و قواعد ملازمت کی خلاف ورزی کر کے بد عملی (Misconduct) کا مرتکب  ہونے کی بناء  ملازمت سے برطرف کیئے جانے کی منظوری صادر فرمائی ہے۔نقل حکم لف ہے۔</t>
  </si>
  <si>
    <t>20/10/2022</t>
  </si>
  <si>
    <t>اہلکار مذکور کی تنخواہ بوجہ فراغت ملازمت مورخہ 20.10.2022 سے بند کی جائے۔</t>
  </si>
  <si>
    <t>Commissioner Muzaffarabad Board Of Revenue</t>
  </si>
  <si>
    <t>MZ0026</t>
  </si>
  <si>
    <t>82203-0962872-3</t>
  </si>
  <si>
    <t>Tariq Bashir</t>
  </si>
  <si>
    <t>System engineer</t>
  </si>
  <si>
    <t>Technical Allowance</t>
  </si>
  <si>
    <t>Arear 10/08/2022 to 30/09/2022</t>
  </si>
  <si>
    <t>برؤئے نوٹیفکیشن نمبرب آر/ایڈمن /42-16931مورخہ 19.10.2022  آفیسر موصوف  کے عرصہ تقرری میں توسیع عمل میں لائی گئی ہے۔(نقل حکم لف ہے)</t>
  </si>
  <si>
    <t>M. Tabassum Aftab Alvi</t>
  </si>
  <si>
    <t>Rtd. Chief Justice High Court AJK</t>
  </si>
  <si>
    <t>برؤے نوٹیفکیشن نمبر ق/اے ڈی/76-2022/2067ء مورخہ 21.10.2022 جناب صدر آزاد جموں و کشمیر نے جناب جسٹس ایم تبسم آفتاب علوی سابق چیف جسٹس عدالت العالیہ آزاد جموں و کشمیر کی تنخواہ کی ادائیگی کے لیئے سپلیمنٹری آسامی تخلیق کیئے جانے کی منظوری صادر فرمائی ہے۔</t>
  </si>
  <si>
    <t>Sup. Judicial Allow.</t>
  </si>
  <si>
    <t>Medical Allow.</t>
  </si>
  <si>
    <t>Monthly Rate</t>
  </si>
  <si>
    <t>Arear 15/11/2019 to 19/02/2020</t>
  </si>
  <si>
    <t>جناب چیف جسٹس عدالت العالیہ(ریٹائرڈ) کو عرصہ 15/11/2019 تا 19/02/2020 کے بقایاجات کی ادائیگی کی کارروائی عمل میں لائی جائے۔</t>
  </si>
  <si>
    <t xml:space="preserve">Muhammad Ali Hayyat </t>
  </si>
  <si>
    <t>office co ordinator</t>
  </si>
  <si>
    <t>توسیع عارضی تقرری از
01.07.223تا31.12.2023</t>
  </si>
  <si>
    <t>Pay Active</t>
  </si>
  <si>
    <r>
      <t>بروئے نوٹیفکیشن نمبر25-21621 مورخہ26.06.2023 اہلکار مذکورکی عارضی تقرری میں عرصہ6ماہ کی توسیع ہوئی ہے۔ 
(</t>
    </r>
    <r>
      <rPr>
        <b/>
        <sz val="12"/>
        <color theme="1"/>
        <rFont val="Jameel Noori Nastaleeq"/>
      </rPr>
      <t>نقل حکم لف ہے۔)</t>
    </r>
  </si>
  <si>
    <t>Maryam Ishtiaq</t>
  </si>
  <si>
    <t>03.07.2023</t>
  </si>
  <si>
    <t>6/2023تا07/2023</t>
  </si>
  <si>
    <t>IT ASSISTANT</t>
  </si>
  <si>
    <t>Active 07/2023</t>
  </si>
  <si>
    <t>AR</t>
  </si>
  <si>
    <t>13.06.203</t>
  </si>
  <si>
    <t>30.06.2023</t>
  </si>
  <si>
    <t>Accounts officer (PR-12)</t>
  </si>
  <si>
    <r>
      <t>بروئے حکم نمبر579-19571مورخہ13.06.2023مریم اشتیاق کی بطورآئی ٹی اسسٹنٹ درسکیل بی -16تقرری عمل میں لائی گئی ہے۔آفیسر موصوفہ کی تنخواہ عرصہ13.06.2023تا07/2023کی ادائیگی کاروائی عمل میں لائی جائے۔
(</t>
    </r>
    <r>
      <rPr>
        <b/>
        <sz val="11"/>
        <color theme="1"/>
        <rFont val="Jameel Noori Nastaleeq"/>
      </rPr>
      <t>نقل حکم لف ہے)</t>
    </r>
  </si>
  <si>
    <t>AREAR</t>
  </si>
  <si>
    <t>ONE TIME AREAR</t>
  </si>
  <si>
    <t>ABDUL REHMAN MUGHAL</t>
  </si>
  <si>
    <t xml:space="preserve">BASIC </t>
  </si>
  <si>
    <t>EA</t>
  </si>
  <si>
    <t>SPJA</t>
  </si>
  <si>
    <t>ASSISSTANT REGISTRAR</t>
  </si>
  <si>
    <t>ABUL REHMAN MUGHAL</t>
  </si>
  <si>
    <t xml:space="preserve">Permanent </t>
  </si>
  <si>
    <t xml:space="preserve">Assistant Registrar </t>
  </si>
  <si>
    <t>ARA-2022</t>
  </si>
  <si>
    <t>(One Time Arear)</t>
  </si>
  <si>
    <t>بروئے نوٹیفکیشن نمبر 438-21413مورخہ 23-06-2023 اسسٹنٹ رجسٹرار بی۔ 18کی اآسامی کو در گریڈ بی۔19میں اپ گریڈاز مورخہ 30.05.2023سے کیے جانے کی منظوری ہوئی ہے ۔  لہذا پے سلپ بابت ماہ 07/2023 مین سکیل بی۔ 19 کااندراج  کرتے ہوئے بقایا جات کی ادائیگی  کی کارروائی عمل میں لائی جائے۔ ۔</t>
  </si>
  <si>
    <t>؎</t>
  </si>
  <si>
    <t>Altaf Hussain</t>
  </si>
  <si>
    <t>بروئے نوٹیفکیشن نمبر603-21579ازمورخہ 23/06/2023کورٹ ایسوسی ایٹ بی۔ 18کی اآسامی کو  مورخہ 29/05/2023در گریڈ بی۔19میں اپ گریڈکیےجانے کی منظوری ہوئی ہے۔لہذاپے سلپ میں آفیسر موصوف کا سکیل بی -19 اندراج کرتے ہوئے بقایاجات بابت ماہ06/2023کی ادائیگی کی کاروائی عمل لائی لائی جائے۔</t>
  </si>
  <si>
    <t>Muhammad Munir</t>
  </si>
  <si>
    <t>Bilal Ahmed</t>
  </si>
  <si>
    <t>Muhammad Afzal</t>
  </si>
  <si>
    <t>Muhammad shafique Lala</t>
  </si>
  <si>
    <t>SPA</t>
  </si>
  <si>
    <t>OA</t>
  </si>
  <si>
    <t>AREAE06/2023</t>
  </si>
  <si>
    <t>بروئے نوٹیفکیشن نمبر510-21485ازمورخہ 23/06/2023کورٹ ایسوسی ایٹ بی۔ 19کی اآسامی کو  مورخہ 29/05/2023در گریڈ بی۔20میں اپ گریڈکیےجانے کی منظوری ہوئی ہے۔لہذاپے سلپ میں آفیسر موصوف کا سکیل بی -20 سنئیر کورٹ ایسوسی ا یٹ اندراج کرتے ہوئے بقایاجات بابت ماہ06/2023کی ادائیگی کی کاروائی عمل لائی لائی جائے۔</t>
  </si>
  <si>
    <t xml:space="preserve"> Senior Court Associate</t>
  </si>
  <si>
    <t>Arear06/2023</t>
  </si>
  <si>
    <t>Khalid Mehmood</t>
  </si>
  <si>
    <t>Riaz Shafi</t>
  </si>
  <si>
    <t>Additional Registrar</t>
  </si>
  <si>
    <t>بروئے نوٹیفکیشن نمبر390-21367مورخہ 23-06-2023 ایڈیشنل  رجسٹرار بی۔ 20ی اآسامی کو در گریڈ بی۔21میں اپ گریڈاز مورخہ 30.05.2023سے کیے جانے کی منظوری ہوئی ہے ۔  لہذا پے سلپ بابت ماہ 07/2023 مین سکیل بی۔ 21 کااندراج  کرتے ہوئے بقایا جات کی ادائیگی  کی کارروائی عمل میں لائی جائے۔ ۔</t>
  </si>
  <si>
    <t>Liaqat Ali Mir</t>
  </si>
  <si>
    <t>بروئے نوٹیفکیشن نمبر745-20714مورخہ 23-06-2023 سیکرٹری ٹو چیف جسٹس بی۔ 20ی اآسامی کو در گریڈ بی۔21میں اپ گریڈاز مورخہ 30.05.2023سے کیے جانے کی منظوری ہوئی ہے ۔  لہذا پے سلپ بابت ماہ 07/2023  میں سکیل بی۔ 21 کااندراج  کرتے ہوئے بقایا جات کی ادائیگی  کی کارروائی عمل میں لائی جائے۔ ۔</t>
  </si>
  <si>
    <t>SEC TO CHIEF JUSTICE</t>
  </si>
  <si>
    <t>MISS ABIDA</t>
  </si>
  <si>
    <t>DEPUTY REGISTRAR</t>
  </si>
  <si>
    <t>Raja Asif Hussain</t>
  </si>
  <si>
    <t>Senior Private secretary</t>
  </si>
  <si>
    <t>Kashif Ali</t>
  </si>
  <si>
    <t xml:space="preserve"> Private secretary</t>
  </si>
  <si>
    <t>ACCOUNTANT GENERAL
AZAD GOVT. OF THE STATE OF JAMMU AND KASHMIR
Amendment form Single Employee Entry(Form PAY02)+A2680:N2703C2690A2680:N2702A2680:N2708A2680:N2707A2680:N2706A2680:N2705A2680:N2707A2680:A2680:N2702</t>
  </si>
  <si>
    <t>بروئے نوٹیفکیشن نمبر544-21511مورخہ 23-06-2023 پرائیوٹ سیکرٹری بی۔ 18کی اآسامی کو در گریڈ بی۔19میں اپ گریڈاز مورخہ 30.05.2023سے کیے جانے کی منظوری ہوئی ہے ۔  لہذا پے سلپ بابت ماہ 07/2023  میں سکیل بی۔ 19کااندراج  کرتے ہوئے بقایا جات کی ادائیگی  کی کارروائی عمل میں لائی جائے۔ ۔</t>
  </si>
  <si>
    <t>Chaudry Awais Zaman</t>
  </si>
  <si>
    <t>Jahanzeb Anwar</t>
  </si>
  <si>
    <t>Ejaz Bashir</t>
  </si>
  <si>
    <t>ACCOUNTANT +A2763:N2781GENERAL
AZAD GOVT. OF THE STATE OF JAMMU AND KASHMIR
Amendment form Single Employee Entry(Form PAY02)</t>
  </si>
  <si>
    <t>Ejaz Bashir+A2763:N2781+R2849</t>
  </si>
  <si>
    <t>Raja Muhammad Kaleem Khan</t>
  </si>
  <si>
    <t>ACCOUNTANT GENERAL
AZAD GOVT. OF THE STATE OF JAMMU AND KASHMIR
Amendment form Single Employee  Entry(Form PAY02) PAY02)+A2680:N2703C2690A2680:N2702A2680:N2708A2680:N2707A2680:N2706A2680:N2705A2680:N2707A2680:A2680:N2702</t>
  </si>
  <si>
    <t>بروئے نوٹیفکیشن نمبر544-21511مورخہ 23-06-2023 پرائیوٹ سیکرٹری بی۔ 18کی آسامی کو در گریڈ بی۔19میں اپ گریڈاز مورخہ 30.05.2023سے کیے جانے کی منظوری ہوئی ہے ۔  لہذا پے سلپ بابت ماہ 07/2023  میں سکیل بی۔ 19کااندراج  کرتے ہوئے بقایا جات کی ادائیگی  کی کارروائی عمل میں لائی جائے۔ ۔</t>
  </si>
  <si>
    <t>ACCOUNTANT +A2817:P2833GENERAL
AZAD GOVT. OF THE STATE OF JAMMU AND KASA2817:N2834HMIR
Amendment form Single Employee Entry(Form PAY02)</t>
  </si>
  <si>
    <t>Muhammad Saleem</t>
  </si>
  <si>
    <t>Mir Mansoor Ahmed</t>
  </si>
  <si>
    <t>ACCOUNTANTP2833GENERAL
AZAD GOVT. OF THE STATE OF JAMMU AND KASA2817:N2834HMIR
Amendment form Single Employee Entry(Form PAY02)</t>
  </si>
  <si>
    <t>AHSAN IMTIAZ</t>
  </si>
  <si>
    <t>ASSISTANT REGISTRAR (PROTOCOL)</t>
  </si>
  <si>
    <t>25/09/2023</t>
  </si>
  <si>
    <t>TOTAL AREARS</t>
  </si>
  <si>
    <t>AR-2023</t>
  </si>
  <si>
    <t>30/05/23 TO 31/08/23</t>
  </si>
  <si>
    <t>بروئے نوٹیفکیشن نمبر273-32250زمورخہ 20/09/2023اپروٹوکول اآفیسربی۔ 18کی اآسامی کو  مورخہ 30/05/2023در گریڈ بی۔19میں اپ گریڈکیےجانے کی منظوری ہوئی ہے۔لہذاپے سلپ میں آفیسر موصوف کا سکیل بی -19 اندراج کرتے ہوئے بقایاجات بابت ماہ30/05/2023تا 31/08/2023 کی ادائیگی کی کاروائی عمل لائی لائی جائے۔نیز آفیسر موصوف کی اآسامی کا نامنکلیچرتبدیل کرتے ہوئےااسسٹنٹ رجسٹرار (پروٹوکول )کا اندراج کیاجائے۔</t>
  </si>
  <si>
    <t>Basta bardar</t>
  </si>
  <si>
    <t>Muhammad Naeem</t>
  </si>
  <si>
    <t>بروئے نوٹیفکیشن نمبر30908-30897ازمورخہ 25/08/2023نا    ئب قاصد بی-3کی اآسامی کو  مورخہ 01/07/2023در گریڈ بی۔05میں اپ گریڈکیےجانے کی منظوری ہوئی ہے۔لہذاپے سلپ میں اہلکار مذکور کا سکیل بی -05اندراج کرتے ہوئےسیلری سلپ میں بستہ بردار بی -05کا اندراج کیاجائے۔اہلکار مذکور کا عرصہ 07/2023تا09/2023 کی کاروائی عمل میں لائی جائے۔</t>
  </si>
  <si>
    <t>Active 10/2023</t>
  </si>
  <si>
    <t>Arrears</t>
  </si>
  <si>
    <t>ARA-2023</t>
  </si>
  <si>
    <t>WA</t>
  </si>
  <si>
    <t>MUHAMMAD TANZEEM</t>
  </si>
  <si>
    <t>LIBRIARIAN</t>
  </si>
  <si>
    <t>ACTIVE03/2024</t>
  </si>
  <si>
    <t>HA</t>
  </si>
  <si>
    <t>MARYAM ISHTIAQ</t>
  </si>
  <si>
    <t>ASSISATANT</t>
  </si>
  <si>
    <t>ACTIVE 03/2024</t>
  </si>
  <si>
    <t>RECOVERY</t>
  </si>
  <si>
    <t>PAY</t>
  </si>
  <si>
    <t>MUHAMMAD HAFEEZ UL ISLAM</t>
  </si>
  <si>
    <t>SENIOR STENOGRAPHER</t>
  </si>
  <si>
    <t>05.08.2023T005.09.2023</t>
  </si>
  <si>
    <t>06.09.2023TO04.12.2023</t>
  </si>
  <si>
    <t>TOTAL RECOVERY</t>
  </si>
  <si>
    <t>SAAD SAFEER</t>
  </si>
  <si>
    <t>NAIB QASID</t>
  </si>
  <si>
    <t>PERMANENT</t>
  </si>
  <si>
    <t>SAFEER</t>
  </si>
  <si>
    <t>01.03.2024</t>
  </si>
  <si>
    <t>MUHAMMAD SHAFIQUE LALA</t>
  </si>
  <si>
    <t>SENIOR COURT ASSOCIATE</t>
  </si>
  <si>
    <t xml:space="preserve">MUHAMMAD ISMAIL </t>
  </si>
  <si>
    <t>MUHAMMAD ASHRAF</t>
  </si>
  <si>
    <t>MALI</t>
  </si>
  <si>
    <t>Active 03/2024</t>
  </si>
  <si>
    <t>ARREARS SPJA01/2024TO02/2024</t>
  </si>
  <si>
    <t>اہلکارمذکورکا سپیشل جوڈیشل الاونس 03/2024ACTIVE کیاجائے۔نیزعرصہ01/2024تا02/2024 بقایاجات کی کاروائی عمل میں لائی جائے۔</t>
  </si>
  <si>
    <t xml:space="preserve">   </t>
  </si>
  <si>
    <t xml:space="preserve">   ACCOUNTANT GENERAL
AZAD GOVT. OF THE STATE OF JAMMU AND KASHMIR
Amendment form Single Employee Entry(Form PAY02)</t>
  </si>
  <si>
    <t>USMAN MEHBOOB</t>
  </si>
  <si>
    <t>DRIVER</t>
  </si>
  <si>
    <t xml:space="preserve">TOTAL </t>
  </si>
  <si>
    <t>QASID</t>
  </si>
  <si>
    <t>BASHIR AHMED</t>
  </si>
  <si>
    <t>OFFICE COORDINATOR</t>
  </si>
  <si>
    <t>Active 04/2024</t>
  </si>
  <si>
    <t>ARREARS30/05/23TO03/2024</t>
  </si>
  <si>
    <t xml:space="preserve">SYED MUMTAZ HUSSAIN </t>
  </si>
  <si>
    <t>LIBRARIAN</t>
  </si>
  <si>
    <t>KASHIF ALI</t>
  </si>
  <si>
    <t>SR PRIVATE SECRETARY</t>
  </si>
  <si>
    <t>ARREARS26.09.2023to31.03.2024</t>
  </si>
  <si>
    <t>JAHANZEB ANWAR</t>
  </si>
  <si>
    <t>ARREARS20.11.2023to31.03.2024</t>
  </si>
  <si>
    <t>MALIK IMRAN</t>
  </si>
  <si>
    <t>BILAL AHMED</t>
  </si>
  <si>
    <t>SR COURT ASSOCIATE</t>
  </si>
  <si>
    <t>ARREARS07.01.2024to31.03.2024</t>
  </si>
  <si>
    <t>ARREARS29.01.2024to31.03.2024</t>
  </si>
  <si>
    <t>RAJA IMTIAZ AHMED</t>
  </si>
  <si>
    <t>DG HR (VC)</t>
  </si>
  <si>
    <t xml:space="preserve">   A+A1475:I1496CCOUNTANT GENERAL
AZAD GOVT. OF THE STATE OF JAMMU AND KASHMIR
Amendment form Single Employee Entry(Form PAY02)</t>
  </si>
  <si>
    <t xml:space="preserve">   AC+A1396:I1421COUNTANT GENERAL
AZAD GOVT. OF THE STATE OF JAMMU AND KASHMIR
Amendment form Single Employee Entry(Form PAY02)</t>
  </si>
  <si>
    <t>EJAZ BASHIR</t>
  </si>
  <si>
    <t xml:space="preserve">   ACCOU+A1502:I1523NTANT GENERAL
AZAD GOVT. OF THE STATE OF JAMMU AND KASHMIR
Amendment form Single Employee Entry(Form PAY02)</t>
  </si>
  <si>
    <t>`</t>
  </si>
  <si>
    <t>بروئے نوٹیفکیشن نمبر95-7083مورخہ25.03.2024کومجاز اتھارٹی عدالت عالیہ نے قاصدبی-05کی اسامی کواپگریڈکرتے ہوئےقاصدبی-05کی اسامی کوبی-07میں اپگریڈکیئے جانے منظوری ہوئی ہے۔لہذاسلیری سلپ پر گریڈ-07کااندراج کیاجائے۔اورتنحواہ 04/2024ACTIVE کیاجائے۔</t>
  </si>
  <si>
    <t>بروئے نوٹیفکیشن نمبر71-7134مورخہ25.03.2024کومجاز اتھارٹی عدالت عالیہ نے نائب قاصدبی-03کی اسامی کواپگریڈکرتے ہوئےنائب قاصدبی-05میں اپگریڈکیئے جانے منظوری ہوئی ہے۔لہذاسلیری سلپ پر گریڈ-05کااندراج کیاجائے۔اورتنحواہ 04/2024ACTIVE کیاجائے۔</t>
  </si>
  <si>
    <t>SWEEPER</t>
  </si>
  <si>
    <t>بروئے نوٹیفکیشن نمبر7308-7299مورخہ25.03.2024کومجاز اتھارٹی عدالت عالیہ نے خاکروب بی-03کی اسامی کواپگریڈکرتے ہوئےخاکروب بی-05میں اپگریڈکیئے جانے منظوری ہوئی ہے۔لہذاسلیری سلپ پر گریڈ-05کااندراج کیاجائے۔اورتنحواہ 04/2024ACTIVE کیاجائے۔</t>
  </si>
  <si>
    <t>PROCESS SERVER</t>
  </si>
  <si>
    <t>بروئے نوٹیفکیشن نمبر31-7217مورخہ25.03.2024کومجاز اتھارٹی عدالت عالیہ نے پیادہ بی-03کی اسامی کواپگریڈکرتے ہوئےپیادہ بی-05میں اپگریڈکیئے جانے منظوری ہوئی ہے۔لہذاسلیری سلپ پر گریڈ-05کااندراج کیاجائے۔اورتنحواہ 04/2024ACTIVE کیاجائے۔</t>
  </si>
  <si>
    <t>CHOWKIDAR</t>
  </si>
  <si>
    <t>بروئے نوٹیفکیشن نمبر78-7259مورخہ25.03.2024کومجاز اتھارٹی عدالت عالیہ نے( چوکیدار)بی-03کی اسامی کواپگریڈکرتے ہوئے(چوکیدار) بی-05میں اپگریڈکیئے جانے منظوری ہوئی ہے۔لہذاسلیری سلپ پر گریڈ-05کااندراج کیاجائے۔اورتنحواہ 04/2024ACTIVE کیاجائے۔</t>
  </si>
  <si>
    <t xml:space="preserve">   ACCOUNTANT GENERAL
AZAD GOVT. OF THE STATE OF JAMMU AND KASHMIR
Amendment form Single Employee Entry(Form PAY02)+A1633:I1654</t>
  </si>
  <si>
    <t>SENIOR OFFICE COORDINATOR</t>
  </si>
  <si>
    <t>بروئے نوٹیفکیشن نمبر97-6983مورخہ25.03.2024کومجاز اتھارٹی عدالت عالیہ نے( سنئیرآفس کوآرڈینٹر)بی-14کی اسامی کواپگریڈکرتے ہوئے( سینئرآفس کوآرڈینٹر) بی-16میں اپگریڈکیئے جانے منظوری ہوئی ہے۔لہذاسلیری سلپ پر گریڈ-05کااندراج کیاجائے۔اورتنحواہ 04/2024ACTIVE کیاجائے۔</t>
  </si>
  <si>
    <t>ADMIN  OFFICE COORDINATOR</t>
  </si>
  <si>
    <t>بروئے نوٹیفکیشن نمبر53-6942مورخہ25.03.2024کومجاز اتھارٹی عدالت عالیہ نے( سنئیرآفس کوآرڈینٹر)بی-14کی اسامی کواپگریڈکرتے ہوئے( سینئرآفس کوآرڈینٹر) بی-16میں اپگریڈکیئے جانے منظوری ہوئی ہے۔لہذاسلیری سلپ پر گریڈ-05کااندراج کیاجائے۔اورتنحواہ 04/2024ACTIVE کیاجائے۔</t>
  </si>
  <si>
    <t>ACTIVE 04/2024</t>
  </si>
  <si>
    <t>RAJA MUHAMMAD ATIF KAHN</t>
  </si>
  <si>
    <t>MUHAMMAD ALI HAYAT</t>
  </si>
  <si>
    <t xml:space="preserve">   ACCOUNTANT GENERAL
AZAD GOVT. OF THE STATE OF JAMMU AND KASHMIR
Amendment form Single Employee Entry(Form PAY02</t>
  </si>
  <si>
    <t>MIR TAQI HUSSAIN</t>
  </si>
  <si>
    <t>RAJA NOUMAN MAJEED KHAN</t>
  </si>
  <si>
    <t>MUHAMMAD MUSHAAL</t>
  </si>
  <si>
    <t>RAJA  IJAZ SHAFI</t>
  </si>
  <si>
    <t>NADEEM HASSAN MUGHAL</t>
  </si>
  <si>
    <t>ACCOUNTANT</t>
  </si>
  <si>
    <t>MUHAMMAD ARIF KHAN</t>
  </si>
  <si>
    <t>READER</t>
  </si>
  <si>
    <t>بروئے نوٹیفکیشن نمبر17-6911مورخہ25.03.2024کومجاز اتھارٹی عدالت عالیہ نے( ریڈر) بی-17کی اسامی کواپگریڈکرتے ہوئے( ریڈر) بی-18میں اپگریڈکیئے جانے منظوری ہوئی ہے۔لہذاسلیری سلپ پر گریڈبی-18کااندراج کیاجائے۔اورتنحواہ 04/2024ACTIVE کیاجائے۔</t>
  </si>
  <si>
    <t>NAEEM AHMED</t>
  </si>
  <si>
    <t>HARDWARE TECHNICIAN</t>
  </si>
  <si>
    <t>SYED BASIT ALI SHAH</t>
  </si>
  <si>
    <t>MUHAMMAD ALTAF</t>
  </si>
  <si>
    <t>ELECTRICIAN</t>
  </si>
  <si>
    <t>MOHSIN KAHN MUGHAL</t>
  </si>
  <si>
    <t>ISHFAQ AHMED</t>
  </si>
  <si>
    <t>MUHAMMAD SALEEM SHEIKH</t>
  </si>
  <si>
    <t>SYED FARMAN SHAH</t>
  </si>
  <si>
    <t>RAJA AMIR BASHIR</t>
  </si>
  <si>
    <t>RAJA ASAD ALI</t>
  </si>
  <si>
    <t>MUHAMMAD BASHIR</t>
  </si>
  <si>
    <t xml:space="preserve">   A+A2154:I2176CCOUNTANT GENERAL
AZAD GOVT. OF THE STATE OF JAMMU AND KASHMIR
Amendment form Single Employee Entry(Form PAY02</t>
  </si>
  <si>
    <t>SHAHID SARFARAZ</t>
  </si>
  <si>
    <t>30.05.2023to31.03.2024</t>
  </si>
  <si>
    <t>ALTAF HUSSAIN</t>
  </si>
  <si>
    <t>B-12</t>
  </si>
  <si>
    <t>GARRIAGE SUDPT</t>
  </si>
  <si>
    <t>AR--2023</t>
  </si>
  <si>
    <t>ARREARS30.05.2023to31.03.2024</t>
  </si>
  <si>
    <t>بروئے نوٹیفکیشن نمبر5212-5201مورخہ24.02.2024کومجاز اتھارٹی عدالت عالیہ نے(گیراج سپروائزر) بی-09کی اسامی کواپگریڈکرتے ہوئے۔۔ (گیراج سپروائزر) بی-12میں تعینات کیئے جانے منظوری ہوئی ہے۔لہذاسلیری سلپ پر گریڈبی-12کااندراج کیاجائے۔اورتنحواہ 04/2024ACTIVE کی جائے۔</t>
  </si>
  <si>
    <t>MUHAMMAD WASIM</t>
  </si>
  <si>
    <t>بروئے نوٹیفکیشن نمبر74-7134مورخہ25.03.2024کومجاز اتھارٹی عدالت عالیہ نے( نائب قاصد) بی-03کی اسامی کواپگریڈکرتے ہوئے( نائب قاصد) بی-05میں تعینات کیئے جانے منظوری ہوئی ہے۔لہذاسلیری سلپ پر گریڈبی-05کااندراج کیاجائے۔اورتنحواہ 04/2024ACTIVE کی جائے۔</t>
  </si>
  <si>
    <t>SAQLAIN ASHFAQ</t>
  </si>
  <si>
    <t>ZEESHAN KHAN</t>
  </si>
  <si>
    <t>KHWAJA IBRAR AHMED</t>
  </si>
  <si>
    <t>MUHAMMAD FAROOQ</t>
  </si>
  <si>
    <t>SYED TASAQAQ HUSSAIN SHAH</t>
  </si>
  <si>
    <t>MUHAMMAD KABIR</t>
  </si>
  <si>
    <t>ARREARS 30.05.2023to031.03.2024</t>
  </si>
  <si>
    <t>ARREARS 30.05.2023to31.03.2024</t>
  </si>
  <si>
    <r>
      <t>ب</t>
    </r>
    <r>
      <rPr>
        <b/>
        <sz val="12"/>
        <color theme="1"/>
        <rFont val="Jameel Noori Nastaleeq"/>
      </rPr>
      <t>روئے نوٹیفکیشن نمبر37-7025مورخہ25.03.2024کومجاز اتھارٹی عدالت عالیہ نے آفس کوآرڈینٹربی-11کی اسامی کواپگریڈکرتے ہوئےآفس کوآرڈینٹربی-14میں تعینات  کیےجانے منظوری ہوئی ہے۔لہذاسلیری سلپ پر گریڈبی-14کااندراج  کی جائے۔اورتنحواہ 04/2024ACTIVE کی جائے۔بقایاجات کی کاروائی عمل میں لائی جائے۔</t>
    </r>
  </si>
  <si>
    <t>بروئے نوٹیفکیشن نمبر37-7025مورخہ25.03.2024کومجاز اتھارٹی عدالت عالیہ نے آفس کوآرڈینٹربی-11کی اسامی کواپگریڈکرتے ہوئےآفس کوآرڈینٹربی-14میں تعینات  کیےجانے منظوری ہوئی ہے۔لہذاسلیری سلپ پر گریڈبی-14کااندراج  کی جائے۔اورتنحواہ 04/2024ACTIVE کیاجائے۔بقایاجات کی کاروائی عمل میں لائی جائے۔</t>
  </si>
  <si>
    <r>
      <t>ب</t>
    </r>
    <r>
      <rPr>
        <b/>
        <sz val="12"/>
        <color theme="1"/>
        <rFont val="Jameel Noori Nastaleeq"/>
      </rPr>
      <t>روئے نوٹیفکیشن نمبر34-6927مورخہ25.03.2024کومجاز اتھارٹی عدالت عالیہ نے اکاونٹنٹ بی-17کی اسامی کواپگریڈکرتے ہوئےاکاونٹنٹ  بی-18میں   تعینات کیئے جانے منظوری ہوئی ہے۔لہذاسلیری سلپ پر گریڈبی-18کااندراج کیاجائے۔اورتنحواہ 04/2024ACTIVE کی جائے۔بقایاجات کی کاروائی عمل میں لائی جائے۔</t>
    </r>
  </si>
  <si>
    <t>بروئے نوٹیفکیشن نمبر34-6927مورخہ25.03.2024کومجاز اتھارٹی عدالت عالیہ نے اکاونٹنٹ بی-17کی اسامی کواپگریڈکرتے ہوئےاکاونٹنٹ  بی-18میں   تعینات کیئے جانے منظوری ہوئی ہے۔لہذاسلیری سلپ پر گریڈبی-18کااندراج کیاجائے۔اورتنحواہ 04/2024ACTIVE کی جائے۔بقایاجات کی کاروائی عمل میں لائی جائے۔</t>
  </si>
  <si>
    <t>W</t>
  </si>
  <si>
    <t>MUJEEB UR REHMAN</t>
  </si>
  <si>
    <t>MUHAMMAD ISMAIL</t>
  </si>
  <si>
    <t>MUHAMMAD IMTIAZ</t>
  </si>
  <si>
    <t>بروئے نوٹیفکیشن نمبر95-7083مورخہ25.03.2024کومجاز اتھارٹی عدالت عالیہ نے قاصدبی-05کی اسامی کواپگریڈکرتے ہوئےقاصدبی-05کی اسامی کوبی-07میں اپگریڈکیئے جانے منظوری ہوئی ہے۔لہذاسلیری سلپ پر گریڈ-07کااندراج کیاجائے۔اورتنحواہ 04/2024ACTIVE کی جائے۔</t>
  </si>
  <si>
    <t>SARAG UMER</t>
  </si>
  <si>
    <t>SERVER ROOM ATTENDENT</t>
  </si>
  <si>
    <t>بروئے نوٹیفکیشن نمبر89-7382مورخہ25.03.2024کومجاز اتھارٹی عدالت عالیہ نے (سرورروم اٹینڈنٹ )بی-01کی اسامی کواپگریڈکرتے ہوئے(سرورروم اٹینڈنٹ )بی-03کی اسامی میں تعینات کیئے جانے منظوری ہوئی ہے۔لہذاسلیری سلپ پر گریڈ-03کااندراج کیاجائے۔اورتنحواہ 04/2024ACTIVE کی جائے۔</t>
  </si>
  <si>
    <t>RAJA ABDULLAH ZAHEER</t>
  </si>
  <si>
    <t>بروئے نوٹیفکیشن نمبر31-7217مورخہ25.03.2024کومجاز اتھارٹی عدالت عالیہ نے پیادہ بی-03کی اسامی کواپگریڈکرتے ہوئےپیادہ بی-05میں تعینات کیئے جانے منظوری ہوئی ہے۔لہذاسلیری سلپ پر گریڈ-05کااندراج کیاجائے۔اورتنحواہ 04/2024ACTIVE کی جائے۔</t>
  </si>
  <si>
    <t>RAJA SAQIB IFTKHAR</t>
  </si>
  <si>
    <t>ACCOUNTANT GENERAL
AZAD GOVT. OF THE STATE OF JAMMU AND KASHMIR
Amendment form Single Employee Entry(Form PAY02</t>
  </si>
  <si>
    <t>MUHAMMAD SHAFIQUE</t>
  </si>
  <si>
    <t>MUHAMMAD IQBAL</t>
  </si>
  <si>
    <t>SYED WASIQ TAYYAB GILLAINI</t>
  </si>
  <si>
    <t>بروئے نوٹیفکیشن نمبر36-7827مورخہ25.03.2024کومجاز اتھارٹی عدالت عالیہ ڈرائیوربی-05کی اسامی کواپگریڈکرتے ہوئےپ ڈرائیور بی-07میں تعینات کیئے جانے منظوری ہوئی ہے۔لہذاسلیری سلپ پر گریڈ-07کااندراج کیاجائے۔اورتنحواہ 04/2024ACTIVE کی جائے۔</t>
  </si>
  <si>
    <t>ROSHIN DIN</t>
  </si>
  <si>
    <t>B-10</t>
  </si>
  <si>
    <t>بروئے نوٹیفکیشن نمبر7826-7797مورخہ25.03.2024کومجاز اتھارٹی عدالت عالیہ ڈرائیوربی-08کی اسامی کواپگریڈکرتے ہوئےپ ڈرائیور بی-10میں تعینات کیئے جانے منظوری ہوئی ہے۔لہذاسلیری سلپ پر گریڈ-10ااندراج کیاجائے۔اورتنحواہ 04/2024ACTIVE کی جائے۔</t>
  </si>
  <si>
    <t>SAFEER HUSSAIN</t>
  </si>
  <si>
    <t>MUHAMMAD SAEED</t>
  </si>
  <si>
    <t>MUHAMMAD RAIZ</t>
  </si>
  <si>
    <t>بروئے نوٹیفکیشن نمبر7826-7797مورخہ25.03.2024کومجاز اتھارٹی عدالت عالیہ ڈرائیوربی-07کی اسامی کواپگریڈکرتے ہوئےپ ڈرائیور بی-10میں تعینات کیئے جانے منظوری ہوئی ہے۔لہذاسلیری سلپ پر گریڈ-10ااندراج کیاجائے۔اورتنحواہ 04/2024ACTIVE کی جائے۔</t>
  </si>
  <si>
    <t xml:space="preserve">   ACCOUNTANT GENERAL
AZAD GOVT. OF THE STATE OF JAMMU AND KASHMIR
Amendment form Single Employee Entry(Form PAY02)   </t>
  </si>
  <si>
    <t>بروئے نوٹیفکیشن نمبر7826-7797مورخہ25.03.2024کومجاز اتھارٹی عدالت عالیہ ڈرائیوربی-07کی اسامی کواپگریڈکرتے ہوئےپ ڈرائیور بی-11میں تعینات کیئے جانے منظوری ہوئی ہے۔لہذاسلیری سلپ پر گریڈ-11ااندراج کیاجائے۔اورتنحواہ 04/2024ACTIVE کی جائے۔</t>
  </si>
  <si>
    <t>MUSHTAQ HUSSAIN</t>
  </si>
  <si>
    <t>MUHAMMAD ARSHAD AWAN</t>
  </si>
  <si>
    <t>بروئے نوٹیفکیشن نمبر36-7827مورخہ25.03.2024کومجاز اتھارٹی عدالت عالیہ ڈرائیوربی-05کی اسامی کواپگریڈکرتے ہوئےپ ڈرائیور بی-07میں تعینات کیئے جانے منظوری ہوئی ہے۔لہذاسلیری سلپ پر گریڈ-07ااندراج کیاجائے۔اورتنحواہ 04/2024ACTIVE کی جائے۔</t>
  </si>
  <si>
    <t>JUNID ALI</t>
  </si>
  <si>
    <t>B-08</t>
  </si>
  <si>
    <t>بروئے نوٹیفکیشن نمبر7826-7797مورخہ25.03.2024کومجاز اتھارٹی عدالت عالیہ ڈرائیوربی-05کی اسامی کواپگریڈکرتے ہوئےپ ڈرائیور بی-08میں تعینات کیئے جانے منظوری ہوئی ہے۔لہذاسلیری سلپ پر گریڈ-08ااندراج کیاجائے۔اورتنحواہ 04/2024ACTIVE کی جائے۔</t>
  </si>
  <si>
    <t>SYED SAJID HUSSIAN  SHAH</t>
  </si>
  <si>
    <t>FAISAL SIDDIQUE</t>
  </si>
  <si>
    <t>SHAHBAZ  HUSSAIN</t>
  </si>
  <si>
    <t>NASIR HAMEED</t>
  </si>
  <si>
    <t>ABDUL HAFEEZ</t>
  </si>
  <si>
    <t>HAMEED AHMED</t>
  </si>
  <si>
    <t>MUHAMMAD KALEEM KHAN</t>
  </si>
  <si>
    <t>MUHAMMAD AFZAL CHOUHAN</t>
  </si>
  <si>
    <t>SENIOR ASSISTANT</t>
  </si>
  <si>
    <r>
      <t>ب</t>
    </r>
    <r>
      <rPr>
        <b/>
        <sz val="12"/>
        <color theme="1"/>
        <rFont val="Jameel Noori Nastaleeq"/>
      </rPr>
      <t>روئے نوٹیفکیشن نمبر41-6935مورخہ25.03.2024کومجاز اتھارٹی عدالت عالیہ نے سینئراسسٹنٹ بی-17کی اسامی کواپگریڈکرتے ہوئےسینئراسسٹنٹ بی-18میں   تعینات کیئے جانے منظوری ہوئی ہے۔لہذاسلیری سلپ پر گریڈبی-18کااندراج کیاجائے۔اورتنحواہ 04/2024ACTIVE کی جائے۔بقایاجات کی کاروائی عمل میں لائی جائے۔</t>
    </r>
  </si>
  <si>
    <t>ARREARS 30.05.2023 to 31.03.2024</t>
  </si>
  <si>
    <t>IMRAN JALIL MUGHAL</t>
  </si>
  <si>
    <t>ADMIN OFFICE COORDINATOR</t>
  </si>
  <si>
    <t>SHAHNAWAZ AZIZ</t>
  </si>
  <si>
    <t>MUHAMMAD HANIF MUGHAL</t>
  </si>
  <si>
    <t>ZEESHAN USMANI</t>
  </si>
  <si>
    <t>FAKHAR U ZAMAN</t>
  </si>
  <si>
    <t>بروئے نوٹیفکیشن نمبر97-6983مورخہ25.03.2024کومجاز اتھارٹی عدالت عالیہ نے(سینئر آفس کوآرڈینٹر) بی-14کی اسامی کواپگریڈکرتے ہوئے(سینئرآفس کوآرڈینٹر) بی-16میں اپگریڈکیئے جانے منظوری ہوئی ہے۔لہذاسلیری سلپ پر گریڈبی-16کااندراج کیاجائے۔اورتنحواہ 04/2024ACTIVE کیاجائے۔</t>
  </si>
  <si>
    <t xml:space="preserve"> RAJA IMRAN KHAN</t>
  </si>
  <si>
    <t>MUHAMMAD MEHMOOD</t>
  </si>
  <si>
    <t>RAVEES AHMED</t>
  </si>
  <si>
    <t xml:space="preserve"> SENIOR OFFICE COORDINATOR</t>
  </si>
  <si>
    <t>MASOOD UR REHMAN</t>
  </si>
  <si>
    <t xml:space="preserve">  ACCOUNTANT GENERAL
AZAD GOVT. OF THE STATE OF JAMMU AND KASHMIR
Amendment form Single Employee Entry(Form PAY02</t>
  </si>
  <si>
    <t>بروئے نوٹیفکیشن نمبر97-6983مورخہ25.03.2024کومجاز اتھارٹی عدالت عالیہ نے(سینئر آفس کوآرڈینٹر) بی-14کی اسامی کواپگریڈکرتے ہوئے(سینئرآفس کوآرڈینٹر) بی-16میں تعینات کیے  جانے منظوری ہوئی ہے۔لہذاسلیری سلپ پر گریڈبی-16کااندراج کیاجائے۔اورتنحواہ 04/2024ACTIVE کیاجائے۔</t>
  </si>
  <si>
    <t>بروئے نوٹیفکیشن نمبر53-6942مورخہ25.03.2024کومجاز اتھارٹی عدالت عالیہ نے( ایڈمن آفس کوآرڈینٹر) بی-16کی اسامی کواپگریڈکرتے ہوئے(ایڈمن آفس کوآرڈینٹر) بی-17میں تعینات کیئے جانے منظوری ہوئی ہے۔لہذاسلیری سلپ پر گریڈبی-17کااندراج کیاجائے۔اورتنحواہ 04/2024ACTIVE کی جائے۔</t>
  </si>
  <si>
    <t>بروئے نوٹیفکیشن نمبر53-6942مورخہ25.03.2024کومجاز اتھارٹی عدالت عالیہ نے( ایڈمن آفس کوآرڈینٹر) بی-16کی اسامی کواپگریڈکرتے ہوئے(ایڈمن آفس کوآرڈینٹر) بی-17میں تعینا ت کیے جانے منظوری ہوئی ہے۔لہذاسلیری سلپ پر گریڈبی-17کااندراج کیاجائے۔اورتنحواہ 04/2024ACTIVE کی جائے۔</t>
  </si>
  <si>
    <r>
      <t>ب</t>
    </r>
    <r>
      <rPr>
        <b/>
        <sz val="12"/>
        <color theme="1"/>
        <rFont val="Jameel Noori Nastaleeq"/>
      </rPr>
      <t>روئے نوٹیفکیشن نمبر41-6935مورخہ25.03.2024کومجاز اتھارٹی عدالت عالیہ نے سینئراسسٹنٹ بی-17کی اسامی کواپگریڈکرتے ہوئےسینئراسسٹنٹ بی-18میں   تعینات کیئے جانے منظوری ہوئی ہے۔لہذاسلیری سلپ پر گریڈبی-18کااندراج کیاجائے۔اورتنحواہ 04/2024ACTIVE کی جائے۔</t>
    </r>
  </si>
  <si>
    <t>بروئے نوٹیفکیشن نمبر37-7025مورخہ25.03.2024کومجاز اتھارٹی عدالت عالیہ نے آفس کوآرڈینٹربی-11کی اسامی کواپگریڈکرتے ہوئےآفس کوآرڈینٹربی-14میں تعینات کیئے جانے منظوری ہوئی ہے۔لہذاسلیری سلپ پر گریڈبی-14کااندراج کیاجائے۔اورتنحواہ 04/2024ACTIVE کی جائے۔</t>
  </si>
  <si>
    <t xml:space="preserve">   ACCOUNTANT GENERAL
AZAD GOVT. OF THE STATE OF JAMMU AND KASHMIR
Amendment form Single Employee Entry(Form PAY02+A1816:I1837</t>
  </si>
  <si>
    <t xml:space="preserve">   ACCOUNTANT GENERAL
AZAD GOVT. OF THE STATE OF JAMMU AND KASHMIR
Amendment form Single Employee Entry(Form </t>
  </si>
  <si>
    <t>بروئے نوٹیفکیشن نمبر75-7069مورخہ25.03.2024کومجاز اتھارٹی عدالت عالیہ نے( الیکٹریشن) بی-05کی اسامی کواپگریڈکرتے ہوئے(  الیکٹریشن   ) بی-11میںتعینات کیئے جانے منظوری ہوئی ہے۔لہذاسلیری سلپ پر گریڈبی-11ااندراج کیاجائے۔اورتنحواہ 04/2024ACTIVE کی جائے۔</t>
  </si>
  <si>
    <t>بروئے نوٹیفکیشن نمبر82-7076مورخہ25.03.2024کومجاز اتھارٹی عدالت عالیہ نے( ہارڈ وئیرٹیکنیشن) بی-05کی اسامی کواپگریڈکرتے ہوئے(  ہارڈ وئیرٹیکنیشن  ) بی-11میں تعینا ت کیے جانے منظوری ہوئی ہے۔لہذاسلیری سلپ پر گریڈبی-11کااندراج کیاجائے۔اورتنحواہ 04/2024ACTIVE کی جائے۔</t>
  </si>
  <si>
    <t>بروئے نوٹیفکیشن نمبر78-7259مورخہ25.03.2024کومجاز اتھارٹی عدالت عالیہ نے( مالی) بی-03کی اسامی کواپگریڈکرتے ہوئے( مالی) بی-05میں تعینات کیئے جانے منظوری ہوئی ہے۔لہذاسلیری سلپ پر گریڈبی-05کااندراج کیاجائے۔اورتنحواہ 04/2024ACTIVE کی جائے۔</t>
  </si>
  <si>
    <t>بروئے نوٹیفکیشن نمبر95-7083مورخہ25.03.2024کومجاز اتھارٹی عدالت عالیہ نے( قاصد) بی-05کی اسامی کواپگریڈکرتے ہوئے(  قاصد) بی-07میں تعینات کیئے جانے منظوری ہوئی ہے۔لہذاسلیری سلپ پر گریڈبی-07کااندراج کیاجائے۔اورتنحواہ 04/2024ACTIVE کی جائے۔</t>
  </si>
  <si>
    <t>MUHAMMAD YOUNIS</t>
  </si>
  <si>
    <t>FAYYAZ AHMED</t>
  </si>
  <si>
    <t>MUHAMMAD KALEEM</t>
  </si>
  <si>
    <t>SAQLAIN ISHFAQ</t>
  </si>
  <si>
    <t>MUHAMMAD MUSHTAQ AHMED</t>
  </si>
  <si>
    <t xml:space="preserve">GHLUM RABANI </t>
  </si>
  <si>
    <t>MUMTAZ AHMED AWAN</t>
  </si>
  <si>
    <t xml:space="preserve">AKMAL KASHIF </t>
  </si>
  <si>
    <t>MUHAMMAD FIAZ</t>
  </si>
  <si>
    <t>بروئے نوٹیفکیشن نمبر44-7337مورخہ25.03.2024کومجاز اتھارٹی عدالت عالیہ نے( چوکیداار) بی-03کی اسامی کواپگریڈکرتے ہوئے( چوکیدار) بی-05میں تعینات کیئے جانے منظوری ہوئی ہے۔لہذاسلیری سلپ پر گریڈبی-05کااندراج کیاجائے۔اورتنحواہ 04/2024ACTIVE کی جائے۔</t>
  </si>
  <si>
    <t>LIAQAT ALI  KHAN</t>
  </si>
  <si>
    <t>DISTICT &amp; SESSIION JUDGE</t>
  </si>
  <si>
    <t>بروئے نوٹیفکیشن نمبر7737-7562 مورخہ 29.03.2024 آفیسر موصوف کا تبادلہ بطور ڈسٹرکٹ و سیشن جج جہلم ویلی عمل میں لائے جانے کی منظوری ہوئی ہے۔(نقل نوٹیفکیشن لف ہے)</t>
  </si>
  <si>
    <t>MALIK IMRAN AWAN</t>
  </si>
  <si>
    <t>TARIQ MEHMOOD KHAN</t>
  </si>
  <si>
    <t xml:space="preserve">   ACCOUNTANT GENERAL
AZAA3753:I3774D GOVT. OF THE STATE OF JAMMU AND KASHMIR
Amendment form Single Employee Entry(Form PAY02)</t>
  </si>
  <si>
    <t>بروئے نوٹیفکیشن نمبر7826-7797مورخہ25.03.2024کومجاز اتھارٹی عدالت عالیہ ڈرائیوربی-05کی اسامی کواپگریڈکرتے ہوئے بی-08میں تعینات کیئے جانے منظوری ہوئی ہے۔لہذاسلیری سلپ پر گریڈ-08ااندراج کیاجائے۔اورتنحواہ 04/2024ACTIVE کی جائے۔</t>
  </si>
  <si>
    <t>MUHMMAD MOHEEN UD DIN</t>
  </si>
  <si>
    <t>بروئے نوٹیفکیشن نمبر24-7018مورخہ25.03.2024کومجاز اتھارٹی عدالت عالیہ نے(امام مسجد) بی-13کی اسامی کواپگریڈکرتے ہوئے( امام مسجد) بی-16میں تعینات کیئے جانے منظوری ہوئی ہے۔لہذاسلیری سلپ پر گریڈبی-16کااندراج کیاجائے۔اورتنحواہ 04/2024ACTIVE کی جائے۔</t>
  </si>
  <si>
    <t>IMAM MAJSID</t>
  </si>
  <si>
    <t>NAZIM IQBAL</t>
  </si>
  <si>
    <t>DISTRICT &amp; SESSION JUDGE( R)</t>
  </si>
  <si>
    <t>BILL PAYABLE WIDOW OF RABIA AZAD</t>
  </si>
  <si>
    <t>90048546-01</t>
  </si>
  <si>
    <t xml:space="preserve">7-P P  No. </t>
  </si>
  <si>
    <t>مجازاتھارٹی عدالت عالیہ نے بمنشاء مجریہ محکمہ مالیات زیر نمبر4748/2020-DF/R/4649/مورخہ 31.03.2020سردارامجداسحاق ڈسٹرکٹ وسیشن جج بی-21کی دران سروس ملازمت  وفات پر متوفی مذکورکے ورثاء /بیو ہ کے حق میں یکمشت گرانٹ بطور DEATH PACKGE کی منظوری صادر فرمائی ہے ۔لہذا بل کی ادئیگی کی کاروئی عمل میں لائی جائے۔</t>
  </si>
  <si>
    <t>NASIR HUSSAIN</t>
  </si>
  <si>
    <t>HBL BAHRIA PHASE-7 RAWALPINDI BRANCH A/C NO   23017902519103</t>
  </si>
  <si>
    <t>SARDAR AMJAD ISHAQ9 ( LTE)</t>
  </si>
  <si>
    <t>DILBAHAR AHMED</t>
  </si>
  <si>
    <t>بروئے نوٹیفکیشن نمبر97-6983مورخہ25.03.2024کومجاز اتھارٹی عدالت عالیہ میں(سینئر آفس کوآرڈینٹر) بی-14کی اسامی کواپگریڈکرتے ہوئے(سینئرآفس کوآرڈینٹر) بی-16میں تعینات کیئے جانے منظوری ہوئی ہے۔لہذاسلیری سلپ پر گریڈبی-16کااندراج کیاجائے۔اورتنحواہ 04/2024ACTIVE کی جائے۔</t>
  </si>
  <si>
    <t>SENIOR PRIVATE SECRETARY</t>
  </si>
  <si>
    <t>MUHAMMAD FAYAZ</t>
  </si>
  <si>
    <t>REFISTRAR</t>
  </si>
  <si>
    <t>ARREARS17.01.2019to31.01.20219</t>
  </si>
  <si>
    <t>ARREARS:02/2019to12/2019</t>
  </si>
  <si>
    <t>154000/-</t>
  </si>
  <si>
    <t>6774/-</t>
  </si>
  <si>
    <t>4064/-</t>
  </si>
  <si>
    <t>ARREARS01.01.2020to09.01.2020</t>
  </si>
  <si>
    <r>
      <rPr>
        <sz val="18"/>
        <color theme="1"/>
        <rFont val="Calibri"/>
        <family val="2"/>
        <scheme val="minor"/>
      </rPr>
      <t>TOTAL PAYABLE ARREAR</t>
    </r>
    <r>
      <rPr>
        <sz val="12"/>
        <color theme="1"/>
        <rFont val="Calibri"/>
        <family val="2"/>
        <scheme val="minor"/>
      </rPr>
      <t>S</t>
    </r>
  </si>
  <si>
    <t>164838/-</t>
  </si>
  <si>
    <t>بروئے نوٹیفکیشن نمبر 49- 10547مورخہ 26.04.2024مجاز اتھارٹی عدالت عالیہ نے رجسٹرار عدالت عالیہ کے حق میں اردلی الاؤنس کے بقایاجات کی منظوری صادر فرمائی ہے ۔لہذا آفیسر موصو ف کے حق میں  بقایاجات کی کاروائی عمل میں لائی جائے۔نقل حکم لف ہے۔</t>
  </si>
  <si>
    <t>ARBAB YOUNIS</t>
  </si>
  <si>
    <t>ASSISTANT LIBRARIAN</t>
  </si>
  <si>
    <t>QA</t>
  </si>
  <si>
    <t>5000/-</t>
  </si>
  <si>
    <t>ARREARS 16.10.2023 to 30.04.2024</t>
  </si>
  <si>
    <t>32581/-</t>
  </si>
  <si>
    <t>Active 05/2024</t>
  </si>
  <si>
    <t>The undersigned has acquired the Degree of Master of Philosophy (M.Phil.) in Library and Information Sciences (Annex-A) Vide Notification of Finance Department Azad Govt of the State of J&amp;K No. FD/R/11114-11214/2016, dated 12th July 2016 (Annex-B) and Clarification dated No. FD/R/6743-6842/2017, dated 26th April 2017 (Annex-C), Special Allowance @ 50% of Ph.D Allowance has been granted to all Government/Civil Servants on acquiring/possessing M.Phil. Degree. Vide Notification No. 9526-30/Admin/High Court/2024 dated 17.04.2024 (Annex-D), the undersigned has been allowed Special Allowance on acquiring MPhil Degree, w.e.f 16.10.2023</t>
  </si>
  <si>
    <t xml:space="preserve">   ACCOUNTANT GENERAL
AZAD GOVT. OF THE STATE OF JAMMU AND KASHMIR
Amendment form Single Employee Entry (Form PAY 02)</t>
  </si>
  <si>
    <t>30.05.2023to30.04.2024</t>
  </si>
  <si>
    <t>بروئے نوٹیفکیشن نمبر مورخہ25.03.2024کومجاز اتھارٹی عدالت عالیہ نے( ریڈر) بی-17کی اسامی کواپگریڈکرتے ہوئے( ریڈر) بی-18میں اپگریڈکیئے جانے منظوری ہوئی ہے۔لہذاسلیری سلپ پر گریڈبی-18کااندراج کیاجائے۔اورتنحواہ 04/2024ACTIVE کیاجائے۔</t>
  </si>
  <si>
    <t>SYED MUSHTAQ HUSSAIN SHAH</t>
  </si>
  <si>
    <t>ACTIVE 05/2024</t>
  </si>
  <si>
    <t>ARREARS30.05.2023 TO30.04.2024</t>
  </si>
  <si>
    <t>ONE TIME ARREAS</t>
  </si>
  <si>
    <t>TOTAK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</si>
</sst>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mm/yyyy"/>
  </numFmts>
  <fonts count="46">
    <font>
      <sz val="11"/>
      <color theme="1"/>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b/>
      <sz val="11"/>
      <color theme="1"/>
      <name val="Calibri"/>
      <family val="2"/>
      <scheme val="minor"/>
    </font>
    <font>
      <b/>
      <sz val="9"/>
      <color theme="1"/>
      <name val="Calibri"/>
      <family val="2"/>
      <scheme val="minor"/>
    </font>
    <font>
      <b/>
      <sz val="10"/>
      <color theme="1"/>
      <name val="Calibri"/>
      <family val="2"/>
      <scheme val="minor"/>
    </font>
    <font>
      <sz val="12"/>
      <color theme="1"/>
      <name val="Jameel Noori Nastaleeq"/>
    </font>
    <font>
      <b/>
      <sz val="12"/>
      <color theme="1"/>
      <name val="Jameel Noori Nastaleeq"/>
    </font>
    <font>
      <b/>
      <sz val="14"/>
      <color theme="1"/>
      <name val="Jameel Noori Nastaleeq"/>
    </font>
    <font>
      <b/>
      <sz val="13"/>
      <color theme="1"/>
      <name val="Jameel Noori Nastaleeq"/>
    </font>
    <font>
      <sz val="13"/>
      <color theme="1"/>
      <name val="Calibri"/>
      <family val="2"/>
      <scheme val="minor"/>
    </font>
    <font>
      <sz val="14"/>
      <color theme="1"/>
      <name val="Jameel Noori Nastaleeq"/>
    </font>
    <font>
      <sz val="16"/>
      <color theme="1"/>
      <name val="Calibri"/>
      <family val="2"/>
      <scheme val="minor"/>
    </font>
    <font>
      <sz val="10"/>
      <color theme="1"/>
      <name val="Calibri"/>
      <family val="2"/>
      <scheme val="minor"/>
    </font>
    <font>
      <b/>
      <sz val="8"/>
      <color theme="1"/>
      <name val="Calibri"/>
      <family val="2"/>
      <scheme val="minor"/>
    </font>
    <font>
      <b/>
      <sz val="9"/>
      <color theme="1"/>
      <name val="Jameel Noori Nastaleeq"/>
    </font>
    <font>
      <b/>
      <sz val="10"/>
      <color theme="1"/>
      <name val="Jameel Noori Nastaleeq"/>
    </font>
    <font>
      <sz val="9"/>
      <color theme="1"/>
      <name val="Jameel Noori Nastaleeq"/>
    </font>
    <font>
      <sz val="10"/>
      <color theme="1"/>
      <name val="Jameel Noori Nastaleeq"/>
    </font>
    <font>
      <b/>
      <sz val="8"/>
      <color theme="1"/>
      <name val="Jameel Noori Nastaleeq"/>
    </font>
    <font>
      <b/>
      <sz val="9"/>
      <color theme="1"/>
      <name val="Eras Medium ITC"/>
      <family val="2"/>
    </font>
    <font>
      <b/>
      <sz val="13"/>
      <color theme="1"/>
      <name val="Calibri"/>
      <family val="2"/>
      <scheme val="minor"/>
    </font>
    <font>
      <sz val="11"/>
      <color theme="1"/>
      <name val="Jameel Noori Nastaleeq"/>
    </font>
    <font>
      <b/>
      <sz val="11"/>
      <color theme="1"/>
      <name val="Jameel Noori Nastaleeq"/>
    </font>
    <font>
      <sz val="12"/>
      <color theme="1"/>
      <name val="Attari Noori Nastaleeq"/>
    </font>
    <font>
      <b/>
      <sz val="8"/>
      <color theme="1"/>
      <name val="Calibri Light"/>
      <family val="2"/>
      <scheme val="major"/>
    </font>
    <font>
      <sz val="9"/>
      <color theme="1"/>
      <name val="Calibri Light"/>
      <family val="2"/>
      <scheme val="major"/>
    </font>
    <font>
      <sz val="8"/>
      <color theme="1"/>
      <name val="Jameel Noori Nastaleeq"/>
    </font>
    <font>
      <b/>
      <sz val="16"/>
      <color theme="1"/>
      <name val="Calibri"/>
      <family val="2"/>
      <scheme val="minor"/>
    </font>
    <font>
      <b/>
      <sz val="20"/>
      <color theme="1"/>
      <name val="Calibri"/>
      <family val="2"/>
      <scheme val="minor"/>
    </font>
    <font>
      <b/>
      <sz val="17"/>
      <color theme="1"/>
      <name val="Calibri"/>
      <family val="2"/>
      <scheme val="minor"/>
    </font>
    <font>
      <b/>
      <sz val="26"/>
      <color theme="1"/>
      <name val="Calibri"/>
      <family val="2"/>
      <scheme val="minor"/>
    </font>
    <font>
      <b/>
      <sz val="16"/>
      <color theme="1"/>
      <name val="Jameel Noori Nastaleeq"/>
    </font>
    <font>
      <b/>
      <sz val="15"/>
      <color theme="1"/>
      <name val="Jameel Noori Nastaleeq"/>
    </font>
    <font>
      <b/>
      <sz val="7"/>
      <color theme="1"/>
      <name val="Calibri"/>
      <family val="2"/>
      <scheme val="minor"/>
    </font>
    <font>
      <b/>
      <sz val="12"/>
      <color theme="1"/>
      <name val="Attari Noori Nastaleeq"/>
    </font>
    <font>
      <b/>
      <sz val="10"/>
      <color theme="1"/>
      <name val="Attari Noori Nastaleeq"/>
    </font>
    <font>
      <sz val="16"/>
      <color theme="1"/>
      <name val="Jameel Noori Nastaleeq"/>
    </font>
    <font>
      <sz val="20"/>
      <color theme="1"/>
      <name val="Jameel Noori Nastaleeq"/>
    </font>
    <font>
      <sz val="18"/>
      <color theme="1"/>
      <name val="Jameel Noori Nastaleeq"/>
    </font>
    <font>
      <b/>
      <sz val="18"/>
      <color theme="1"/>
      <name val="Calibri"/>
      <family val="2"/>
      <scheme val="minor"/>
    </font>
    <font>
      <sz val="18"/>
      <color theme="1"/>
      <name val="Calibri"/>
      <family val="2"/>
      <scheme val="minor"/>
    </font>
    <font>
      <b/>
      <sz val="10"/>
      <color theme="1"/>
      <name val="Times New Roman"/>
      <family val="1"/>
    </font>
    <font>
      <sz val="10"/>
      <color theme="1"/>
      <name val="Times New Roman"/>
      <family val="1"/>
    </font>
  </fonts>
  <fills count="2">
    <fill>
      <patternFill patternType="none"/>
    </fill>
    <fill>
      <patternFill patternType="gray125"/>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s>
  <cellStyleXfs count="1">
    <xf numFmtId="0" fontId="0" fillId="0" borderId="0"/>
  </cellStyleXfs>
  <cellXfs count="1688">
    <xf numFmtId="0" fontId="0" fillId="0" borderId="0" xfId="0"/>
    <xf numFmtId="0" fontId="1" fillId="0" borderId="0" xfId="0" applyFont="1"/>
    <xf numFmtId="0" fontId="1" fillId="0" borderId="0" xfId="0" applyFont="1" applyAlignment="1">
      <alignment vertical="center"/>
    </xf>
    <xf numFmtId="0" fontId="2" fillId="0" borderId="1" xfId="0" applyFont="1" applyBorder="1"/>
    <xf numFmtId="0" fontId="1" fillId="0" borderId="0" xfId="0" applyFont="1" applyBorder="1"/>
    <xf numFmtId="0" fontId="3" fillId="0" borderId="0" xfId="0" applyFont="1" applyAlignment="1">
      <alignment vertical="center"/>
    </xf>
    <xf numFmtId="0" fontId="0" fillId="0" borderId="0" xfId="0" applyAlignment="1"/>
    <xf numFmtId="0" fontId="2" fillId="0" borderId="1" xfId="0" applyFont="1" applyBorder="1" applyAlignment="1">
      <alignment vertical="top" wrapText="1"/>
    </xf>
    <xf numFmtId="0" fontId="2" fillId="0" borderId="0" xfId="0" applyFont="1" applyBorder="1" applyAlignment="1">
      <alignment vertical="center"/>
    </xf>
    <xf numFmtId="0" fontId="4" fillId="0" borderId="1" xfId="0" applyFont="1" applyBorder="1" applyAlignment="1">
      <alignment horizontal="center" vertical="center" wrapText="1"/>
    </xf>
    <xf numFmtId="0" fontId="4" fillId="0" borderId="0" xfId="0" applyFont="1" applyBorder="1" applyAlignment="1">
      <alignment vertical="center" wrapText="1"/>
    </xf>
    <xf numFmtId="0" fontId="2" fillId="0" borderId="0" xfId="0" applyFont="1"/>
    <xf numFmtId="0" fontId="4" fillId="0" borderId="0" xfId="0" applyFont="1" applyBorder="1" applyAlignment="1">
      <alignment vertical="center"/>
    </xf>
    <xf numFmtId="17" fontId="4" fillId="0" borderId="0" xfId="0" applyNumberFormat="1" applyFont="1" applyBorder="1" applyAlignment="1">
      <alignment vertical="center"/>
    </xf>
    <xf numFmtId="0" fontId="2" fillId="0" borderId="0" xfId="0" applyFont="1" applyBorder="1" applyAlignment="1">
      <alignment horizontal="left" vertical="center"/>
    </xf>
    <xf numFmtId="0" fontId="2" fillId="0" borderId="0" xfId="0" applyFont="1" applyBorder="1"/>
    <xf numFmtId="0" fontId="4" fillId="0" borderId="0" xfId="0" applyFont="1" applyAlignment="1">
      <alignment horizontal="left" vertical="center"/>
    </xf>
    <xf numFmtId="0" fontId="2" fillId="0" borderId="1" xfId="0" applyFont="1" applyBorder="1" applyAlignment="1">
      <alignment horizontal="center" vertical="center"/>
    </xf>
    <xf numFmtId="0" fontId="4" fillId="0" borderId="0" xfId="0" applyFont="1" applyAlignment="1">
      <alignment horizontal="left" vertical="center"/>
    </xf>
    <xf numFmtId="0" fontId="3" fillId="0" borderId="0" xfId="0" applyFont="1"/>
    <xf numFmtId="0" fontId="4" fillId="0" borderId="0" xfId="0" applyFont="1"/>
    <xf numFmtId="0" fontId="5" fillId="0" borderId="0" xfId="0" applyFont="1"/>
    <xf numFmtId="0" fontId="4" fillId="0" borderId="1" xfId="0" applyFont="1" applyBorder="1" applyAlignment="1">
      <alignment horizontal="center" vertical="center"/>
    </xf>
    <xf numFmtId="0" fontId="4" fillId="0" borderId="7" xfId="0" applyFont="1" applyBorder="1" applyAlignment="1">
      <alignment vertical="center"/>
    </xf>
    <xf numFmtId="0" fontId="6" fillId="0" borderId="9" xfId="0" applyFont="1" applyBorder="1" applyAlignment="1">
      <alignment horizontal="center" vertical="center" wrapText="1"/>
    </xf>
    <xf numFmtId="0" fontId="2" fillId="0" borderId="1" xfId="0" applyFont="1" applyBorder="1" applyAlignment="1">
      <alignment horizontal="center" vertical="center"/>
    </xf>
    <xf numFmtId="0" fontId="4" fillId="0" borderId="0" xfId="0" applyFont="1" applyAlignment="1">
      <alignment horizontal="left" vertical="center"/>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8" fillId="0" borderId="1" xfId="0" applyFont="1" applyBorder="1" applyAlignment="1">
      <alignment vertical="top" wrapText="1"/>
    </xf>
    <xf numFmtId="0" fontId="11" fillId="0" borderId="1" xfId="0" applyFont="1" applyBorder="1" applyAlignment="1">
      <alignment vertical="top" wrapText="1"/>
    </xf>
    <xf numFmtId="0" fontId="4" fillId="0" borderId="1" xfId="0" applyFont="1" applyBorder="1" applyAlignment="1">
      <alignment vertical="center" wrapText="1"/>
    </xf>
    <xf numFmtId="1" fontId="2" fillId="0" borderId="1" xfId="0" applyNumberFormat="1" applyFont="1" applyBorder="1" applyAlignment="1">
      <alignment horizontal="center" vertical="center"/>
    </xf>
    <xf numFmtId="0" fontId="8" fillId="0" borderId="1" xfId="0" applyFont="1" applyBorder="1" applyAlignment="1">
      <alignment vertical="center" wrapText="1"/>
    </xf>
    <xf numFmtId="0" fontId="12" fillId="0" borderId="1" xfId="0" applyFont="1" applyBorder="1" applyAlignment="1">
      <alignment horizontal="center" vertical="top" wrapText="1"/>
    </xf>
    <xf numFmtId="0" fontId="0" fillId="0" borderId="1" xfId="0" applyBorder="1"/>
    <xf numFmtId="0" fontId="2" fillId="0" borderId="1" xfId="0" applyFont="1" applyBorder="1" applyAlignment="1">
      <alignment horizontal="center" vertical="center" wrapText="1"/>
    </xf>
    <xf numFmtId="0" fontId="0" fillId="0" borderId="1" xfId="0" applyBorder="1" applyAlignment="1">
      <alignment vertical="center"/>
    </xf>
    <xf numFmtId="0" fontId="13" fillId="0" borderId="1" xfId="0" applyFont="1" applyBorder="1"/>
    <xf numFmtId="0" fontId="10" fillId="0" borderId="1" xfId="0" applyFont="1" applyBorder="1"/>
    <xf numFmtId="0" fontId="13" fillId="0" borderId="1" xfId="0" applyFont="1" applyBorder="1" applyAlignment="1">
      <alignment horizontal="center" vertical="center"/>
    </xf>
    <xf numFmtId="0" fontId="10" fillId="0" borderId="1" xfId="0" applyFont="1" applyBorder="1" applyAlignment="1">
      <alignment horizontal="center" vertical="center"/>
    </xf>
    <xf numFmtId="0" fontId="2" fillId="0" borderId="1" xfId="0" applyFont="1" applyBorder="1" applyAlignment="1">
      <alignment horizontal="center" vertical="center" wrapText="1"/>
    </xf>
    <xf numFmtId="0" fontId="6" fillId="0" borderId="9" xfId="0" applyFont="1" applyBorder="1" applyAlignment="1">
      <alignment horizontal="center" vertical="center" wrapText="1"/>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 fontId="2" fillId="0" borderId="1" xfId="0" applyNumberFormat="1" applyFont="1" applyBorder="1" applyAlignment="1">
      <alignment vertical="top" wrapText="1"/>
    </xf>
    <xf numFmtId="0" fontId="6" fillId="0" borderId="9" xfId="0" applyFont="1" applyBorder="1" applyAlignment="1">
      <alignment horizontal="center" vertical="center" wrapText="1"/>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6" fillId="0" borderId="9" xfId="0" applyFont="1" applyBorder="1" applyAlignment="1">
      <alignment horizontal="center" vertical="center" wrapText="1"/>
    </xf>
    <xf numFmtId="0" fontId="4" fillId="0" borderId="0" xfId="0" applyFont="1" applyAlignment="1">
      <alignment horizontal="lef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top" wrapText="1"/>
    </xf>
    <xf numFmtId="1" fontId="4" fillId="0" borderId="7" xfId="0" applyNumberFormat="1" applyFont="1" applyBorder="1" applyAlignment="1">
      <alignment vertical="top" wrapText="1"/>
    </xf>
    <xf numFmtId="0" fontId="4" fillId="0" borderId="1"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6" fillId="0" borderId="9" xfId="0" applyFont="1" applyBorder="1" applyAlignment="1">
      <alignment horizontal="center" vertical="center" wrapText="1"/>
    </xf>
    <xf numFmtId="0" fontId="4" fillId="0" borderId="0" xfId="0" applyFont="1" applyAlignment="1">
      <alignment horizontal="left"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left"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0" fillId="0" borderId="1" xfId="0" applyBorder="1" applyAlignment="1">
      <alignment horizontal="center" vertical="center"/>
    </xf>
    <xf numFmtId="0" fontId="7" fillId="0" borderId="1" xfId="0" applyFont="1" applyBorder="1" applyAlignment="1">
      <alignment vertical="top" wrapText="1"/>
    </xf>
    <xf numFmtId="0" fontId="4" fillId="0" borderId="7" xfId="0" applyFont="1" applyBorder="1" applyAlignment="1">
      <alignment vertical="center" wrapText="1"/>
    </xf>
    <xf numFmtId="0" fontId="4" fillId="0" borderId="7" xfId="0" applyFont="1" applyBorder="1" applyAlignment="1">
      <alignment vertical="top" wrapText="1"/>
    </xf>
    <xf numFmtId="0" fontId="4" fillId="0" borderId="7" xfId="0" applyFont="1" applyBorder="1" applyAlignment="1">
      <alignment horizontal="center" vertical="top" wrapText="1"/>
    </xf>
    <xf numFmtId="0" fontId="4" fillId="0" borderId="0" xfId="0" applyFont="1" applyAlignment="1">
      <alignment horizontal="left"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8" fillId="0" borderId="0"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17" fillId="0" borderId="1" xfId="0" applyFont="1" applyBorder="1" applyAlignment="1">
      <alignment horizontal="center" vertical="center" wrapText="1"/>
    </xf>
    <xf numFmtId="0" fontId="19" fillId="0" borderId="1" xfId="0" applyFont="1" applyBorder="1"/>
    <xf numFmtId="164" fontId="19" fillId="0" borderId="1" xfId="0" applyNumberFormat="1" applyFont="1" applyBorder="1" applyAlignment="1">
      <alignment horizontal="center" vertical="center" wrapText="1"/>
    </xf>
    <xf numFmtId="0" fontId="17"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9" fillId="0" borderId="0" xfId="0" applyFont="1" applyBorder="1"/>
    <xf numFmtId="0" fontId="17" fillId="0" borderId="0" xfId="0" applyFont="1" applyBorder="1" applyAlignment="1">
      <alignment horizontal="center" vertical="center" wrapText="1"/>
    </xf>
    <xf numFmtId="1" fontId="17" fillId="0" borderId="0" xfId="0" applyNumberFormat="1" applyFont="1" applyBorder="1" applyAlignment="1">
      <alignment horizontal="center" vertical="center"/>
    </xf>
    <xf numFmtId="0" fontId="19" fillId="0" borderId="0" xfId="0" applyFont="1" applyBorder="1" applyAlignment="1">
      <alignment horizontal="center" vertical="center"/>
    </xf>
    <xf numFmtId="0" fontId="2" fillId="0" borderId="1" xfId="0" applyFont="1" applyBorder="1" applyAlignment="1">
      <alignment vertical="center"/>
    </xf>
    <xf numFmtId="0" fontId="4" fillId="0" borderId="1" xfId="0" applyFont="1" applyBorder="1" applyAlignment="1">
      <alignment vertical="center"/>
    </xf>
    <xf numFmtId="0" fontId="17" fillId="0" borderId="7" xfId="0" applyFont="1" applyBorder="1" applyAlignment="1">
      <alignment horizontal="center" vertical="top" wrapText="1"/>
    </xf>
    <xf numFmtId="1" fontId="5" fillId="0" borderId="1" xfId="0" applyNumberFormat="1" applyFont="1" applyBorder="1" applyAlignment="1">
      <alignment horizontal="center" vertical="center"/>
    </xf>
    <xf numFmtId="0" fontId="0" fillId="0" borderId="0" xfId="0" applyBorder="1"/>
    <xf numFmtId="1" fontId="0" fillId="0" borderId="0" xfId="0" applyNumberFormat="1" applyBorder="1" applyAlignment="1">
      <alignment horizontal="center" vertical="center"/>
    </xf>
    <xf numFmtId="0" fontId="0" fillId="0" borderId="0" xfId="0" applyFont="1" applyBorder="1" applyAlignment="1">
      <alignment horizontal="center" vertical="center"/>
    </xf>
    <xf numFmtId="0" fontId="0" fillId="0" borderId="0" xfId="0" applyBorder="1" applyAlignment="1">
      <alignment horizontal="center" vertical="center"/>
    </xf>
    <xf numFmtId="14" fontId="16" fillId="0" borderId="1" xfId="0" applyNumberFormat="1" applyFont="1" applyBorder="1" applyAlignment="1">
      <alignment horizontal="center" vertical="center" wrapText="1"/>
    </xf>
    <xf numFmtId="1"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top" wrapText="1"/>
    </xf>
    <xf numFmtId="0" fontId="4" fillId="0" borderId="0" xfId="0" applyFont="1" applyAlignment="1">
      <alignment horizontal="left" vertical="center"/>
    </xf>
    <xf numFmtId="0" fontId="2" fillId="0" borderId="1" xfId="0" applyFont="1" applyBorder="1" applyAlignment="1">
      <alignment horizontal="center" vertical="center" wrapText="1"/>
    </xf>
    <xf numFmtId="1" fontId="2" fillId="0" borderId="1" xfId="0" applyNumberFormat="1" applyFont="1" applyBorder="1" applyAlignment="1">
      <alignment vertical="center" wrapText="1"/>
    </xf>
    <xf numFmtId="1" fontId="4" fillId="0" borderId="1" xfId="0" applyNumberFormat="1" applyFont="1" applyBorder="1" applyAlignment="1">
      <alignment vertical="center" wrapText="1"/>
    </xf>
    <xf numFmtId="0" fontId="2" fillId="0" borderId="1" xfId="0" applyFont="1" applyBorder="1" applyAlignment="1">
      <alignment vertical="center" wrapText="1"/>
    </xf>
    <xf numFmtId="0" fontId="9" fillId="0" borderId="1" xfId="0" applyFont="1" applyBorder="1" applyAlignment="1">
      <alignment vertical="center" wrapText="1"/>
    </xf>
    <xf numFmtId="1" fontId="4" fillId="0" borderId="1" xfId="0" applyNumberFormat="1" applyFont="1" applyBorder="1" applyAlignment="1">
      <alignment vertical="center"/>
    </xf>
    <xf numFmtId="14" fontId="4" fillId="0" borderId="1" xfId="0" applyNumberFormat="1" applyFont="1" applyBorder="1" applyAlignment="1">
      <alignment horizontal="center" vertical="center" wrapText="1"/>
    </xf>
    <xf numFmtId="0" fontId="0" fillId="0" borderId="0" xfId="0" applyAlignment="1">
      <alignment horizontal="center" vertical="center"/>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1" xfId="0" applyNumberFormat="1" applyFont="1" applyBorder="1" applyAlignment="1">
      <alignment horizontal="center" vertical="center"/>
    </xf>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0" fontId="2" fillId="0" borderId="1" xfId="0" applyFont="1" applyBorder="1" applyAlignment="1">
      <alignment horizontal="center" vertical="center"/>
    </xf>
    <xf numFmtId="1" fontId="4" fillId="0" borderId="5" xfId="0" applyNumberFormat="1" applyFont="1" applyBorder="1" applyAlignment="1">
      <alignment horizontal="center" vertical="top" wrapText="1"/>
    </xf>
    <xf numFmtId="1"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2" fillId="0" borderId="5" xfId="0" applyFont="1" applyBorder="1" applyAlignment="1">
      <alignment horizontal="center" vertical="top" wrapText="1"/>
    </xf>
    <xf numFmtId="0" fontId="7" fillId="0" borderId="1" xfId="0" applyFont="1" applyBorder="1" applyAlignment="1">
      <alignment horizontal="center" vertical="center" wrapText="1"/>
    </xf>
    <xf numFmtId="0" fontId="4" fillId="0" borderId="0" xfId="0" applyFont="1" applyAlignment="1">
      <alignment horizontal="left" vertical="center"/>
    </xf>
    <xf numFmtId="0" fontId="2" fillId="0" borderId="1"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2"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top" wrapText="1"/>
    </xf>
    <xf numFmtId="0" fontId="4" fillId="0" borderId="5"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5" xfId="0"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2" fillId="0" borderId="1" xfId="0" applyFont="1" applyBorder="1" applyAlignment="1">
      <alignment horizontal="center" vertical="top" wrapText="1"/>
    </xf>
    <xf numFmtId="1"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1" fontId="4" fillId="0" borderId="1" xfId="0" applyNumberFormat="1" applyFont="1" applyBorder="1" applyAlignment="1">
      <alignment horizontal="center" vertical="center" wrapText="1"/>
    </xf>
    <xf numFmtId="1" fontId="4" fillId="0" borderId="1" xfId="0" applyNumberFormat="1" applyFont="1" applyBorder="1" applyAlignment="1">
      <alignment horizontal="center" vertical="center"/>
    </xf>
    <xf numFmtId="0" fontId="5" fillId="0" borderId="1" xfId="0" applyFont="1" applyBorder="1" applyAlignment="1">
      <alignment vertical="center"/>
    </xf>
    <xf numFmtId="0" fontId="5" fillId="0" borderId="1" xfId="0" applyFont="1" applyBorder="1" applyAlignment="1">
      <alignment vertical="center" wrapText="1"/>
    </xf>
    <xf numFmtId="0" fontId="5" fillId="0" borderId="1" xfId="0" applyFont="1" applyBorder="1" applyAlignment="1">
      <alignment vertical="top"/>
    </xf>
    <xf numFmtId="14" fontId="4" fillId="0" borderId="9" xfId="0" applyNumberFormat="1" applyFont="1" applyBorder="1" applyAlignment="1">
      <alignment horizontal="center" vertical="center" wrapText="1"/>
    </xf>
    <xf numFmtId="0" fontId="2" fillId="0" borderId="0" xfId="0" applyFont="1" applyBorder="1" applyAlignment="1">
      <alignment vertical="top" wrapText="1"/>
    </xf>
    <xf numFmtId="0" fontId="2" fillId="0" borderId="0" xfId="0" applyFont="1" applyBorder="1" applyAlignment="1">
      <alignment horizontal="center" vertical="center" wrapText="1"/>
    </xf>
    <xf numFmtId="0" fontId="4" fillId="0" borderId="0" xfId="0" applyFont="1" applyBorder="1" applyAlignment="1">
      <alignment horizontal="center" vertical="center" wrapText="1"/>
    </xf>
    <xf numFmtId="1" fontId="4" fillId="0" borderId="0" xfId="0" applyNumberFormat="1" applyFont="1" applyBorder="1" applyAlignment="1">
      <alignment horizontal="center" vertical="top" wrapText="1"/>
    </xf>
    <xf numFmtId="1" fontId="4" fillId="0" borderId="0" xfId="0" applyNumberFormat="1" applyFont="1" applyBorder="1" applyAlignment="1">
      <alignment vertical="top" wrapText="1"/>
    </xf>
    <xf numFmtId="0" fontId="4" fillId="0" borderId="1" xfId="0" applyFont="1" applyBorder="1" applyAlignment="1">
      <alignment horizontal="center"/>
    </xf>
    <xf numFmtId="0" fontId="2" fillId="0" borderId="1" xfId="0" applyFont="1" applyBorder="1" applyAlignment="1">
      <alignment horizontal="left" vertical="center"/>
    </xf>
    <xf numFmtId="1" fontId="0" fillId="0" borderId="0" xfId="0" applyNumberFormat="1"/>
    <xf numFmtId="0" fontId="2" fillId="0" borderId="0" xfId="0" applyFont="1" applyBorder="1" applyAlignment="1">
      <alignment horizontal="center" vertical="center"/>
    </xf>
    <xf numFmtId="0" fontId="24" fillId="0" borderId="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vertical="center" wrapText="1"/>
    </xf>
    <xf numFmtId="1" fontId="4" fillId="0" borderId="1" xfId="0" applyNumberFormat="1" applyFont="1" applyBorder="1" applyAlignment="1">
      <alignment vertical="top" wrapText="1"/>
    </xf>
    <xf numFmtId="0" fontId="5" fillId="0" borderId="1" xfId="0" applyFont="1" applyBorder="1" applyAlignment="1">
      <alignment vertical="center" textRotation="90"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top" wrapText="1"/>
    </xf>
    <xf numFmtId="0" fontId="4" fillId="0" borderId="5" xfId="0" applyFont="1" applyBorder="1" applyAlignment="1">
      <alignment horizontal="center" vertical="center" wrapText="1"/>
    </xf>
    <xf numFmtId="1" fontId="4" fillId="0" borderId="5" xfId="0" applyNumberFormat="1"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1" fontId="4" fillId="0" borderId="1" xfId="0" applyNumberFormat="1" applyFont="1" applyBorder="1" applyAlignment="1">
      <alignment horizontal="center" vertical="top" wrapText="1"/>
    </xf>
    <xf numFmtId="0" fontId="7" fillId="0" borderId="1" xfId="0" applyFont="1" applyBorder="1" applyAlignment="1">
      <alignment horizontal="center" vertical="center" wrapText="1"/>
    </xf>
    <xf numFmtId="0" fontId="4" fillId="0" borderId="1" xfId="0" applyFont="1" applyBorder="1" applyAlignment="1">
      <alignment horizontal="center" vertical="top" wrapText="1"/>
    </xf>
    <xf numFmtId="0" fontId="4" fillId="0" borderId="1" xfId="0" applyFont="1" applyBorder="1" applyAlignment="1">
      <alignment horizontal="center"/>
    </xf>
    <xf numFmtId="0" fontId="0" fillId="0" borderId="0" xfId="0"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0" xfId="0" applyFont="1" applyAlignment="1">
      <alignment horizontal="left" vertical="center"/>
    </xf>
    <xf numFmtId="0" fontId="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4" fillId="0" borderId="8"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164" fontId="8" fillId="0" borderId="1" xfId="0" applyNumberFormat="1" applyFont="1" applyBorder="1" applyAlignment="1">
      <alignment horizontal="center" vertical="center" wrapText="1"/>
    </xf>
    <xf numFmtId="0" fontId="24" fillId="0" borderId="1" xfId="0" applyFont="1" applyBorder="1" applyAlignment="1">
      <alignment vertical="top" wrapText="1"/>
    </xf>
    <xf numFmtId="0" fontId="22" fillId="0" borderId="1" xfId="0" applyFont="1" applyBorder="1" applyAlignment="1">
      <alignment vertical="top"/>
    </xf>
    <xf numFmtId="0" fontId="6" fillId="0" borderId="1" xfId="0" applyFont="1" applyBorder="1" applyAlignment="1">
      <alignment vertical="center" wrapText="1"/>
    </xf>
    <xf numFmtId="0" fontId="16" fillId="0" borderId="1" xfId="0" applyFont="1" applyBorder="1" applyAlignment="1">
      <alignment vertical="center" wrapText="1"/>
    </xf>
    <xf numFmtId="0" fontId="17" fillId="0" borderId="1" xfId="0" applyFont="1" applyBorder="1" applyAlignment="1">
      <alignment vertical="center" wrapText="1"/>
    </xf>
    <xf numFmtId="0" fontId="21" fillId="0" borderId="1" xfId="0" applyFont="1" applyBorder="1" applyAlignment="1">
      <alignment vertical="center" wrapText="1"/>
    </xf>
    <xf numFmtId="0" fontId="24" fillId="0" borderId="1" xfId="0" applyFont="1" applyBorder="1" applyAlignment="1">
      <alignment vertical="center" wrapText="1"/>
    </xf>
    <xf numFmtId="0" fontId="24" fillId="0" borderId="1" xfId="0" applyFont="1" applyBorder="1" applyAlignment="1">
      <alignment vertical="top"/>
    </xf>
    <xf numFmtId="0" fontId="25" fillId="0" borderId="1" xfId="0" applyFont="1" applyBorder="1" applyAlignment="1">
      <alignment vertical="center"/>
    </xf>
    <xf numFmtId="0" fontId="25" fillId="0" borderId="1" xfId="0" applyFont="1" applyBorder="1" applyAlignment="1">
      <alignment vertical="center" wrapText="1"/>
    </xf>
    <xf numFmtId="1" fontId="8" fillId="0" borderId="1" xfId="0" applyNumberFormat="1" applyFont="1" applyBorder="1" applyAlignment="1">
      <alignment vertical="center" wrapText="1"/>
    </xf>
    <xf numFmtId="1" fontId="9" fillId="0" borderId="1" xfId="0" applyNumberFormat="1" applyFont="1" applyBorder="1" applyAlignment="1">
      <alignment vertical="center"/>
    </xf>
    <xf numFmtId="1" fontId="9" fillId="0" borderId="1" xfId="0" applyNumberFormat="1" applyFont="1" applyBorder="1" applyAlignment="1">
      <alignment horizontal="center" vertical="center"/>
    </xf>
    <xf numFmtId="0" fontId="9" fillId="0" borderId="1" xfId="0" applyFont="1" applyBorder="1" applyAlignment="1">
      <alignment horizontal="center" vertical="top" wrapText="1"/>
    </xf>
    <xf numFmtId="0" fontId="27" fillId="0" borderId="9" xfId="0" applyFont="1" applyBorder="1" applyAlignment="1">
      <alignment horizontal="center" vertical="center" wrapText="1"/>
    </xf>
    <xf numFmtId="164" fontId="27" fillId="0" borderId="1" xfId="0" applyNumberFormat="1" applyFont="1" applyBorder="1" applyAlignment="1">
      <alignment horizontal="center" vertical="center" wrapText="1"/>
    </xf>
    <xf numFmtId="0" fontId="6" fillId="0" borderId="9"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1" fontId="4" fillId="0" borderId="5" xfId="0" applyNumberFormat="1" applyFont="1" applyBorder="1" applyAlignment="1">
      <alignment horizontal="center" vertical="top"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top" wrapText="1"/>
    </xf>
    <xf numFmtId="14" fontId="4" fillId="0" borderId="1" xfId="0" applyNumberFormat="1" applyFont="1" applyBorder="1" applyAlignment="1">
      <alignment vertical="center"/>
    </xf>
    <xf numFmtId="14" fontId="5" fillId="0" borderId="1" xfId="0" applyNumberFormat="1" applyFont="1" applyBorder="1" applyAlignment="1">
      <alignment vertical="center" wrapText="1"/>
    </xf>
    <xf numFmtId="0" fontId="0" fillId="0" borderId="0" xfId="0" applyAlignment="1">
      <alignment horizontal="center" vertical="center"/>
    </xf>
    <xf numFmtId="0" fontId="6" fillId="0" borderId="9"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0" fontId="2" fillId="0" borderId="1" xfId="0" applyFont="1" applyBorder="1" applyAlignment="1">
      <alignment horizontal="center" vertical="center"/>
    </xf>
    <xf numFmtId="1" fontId="4" fillId="0" borderId="5" xfId="0" applyNumberFormat="1" applyFont="1" applyBorder="1" applyAlignment="1">
      <alignment horizontal="center" vertical="top" wrapText="1"/>
    </xf>
    <xf numFmtId="1" fontId="4" fillId="0" borderId="1" xfId="0" applyNumberFormat="1" applyFont="1" applyBorder="1" applyAlignment="1">
      <alignment horizontal="center" vertical="top"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top" wrapText="1"/>
    </xf>
    <xf numFmtId="0" fontId="17" fillId="0" borderId="1" xfId="0" applyFont="1" applyBorder="1" applyAlignment="1">
      <alignment horizontal="center" vertical="center" wrapText="1"/>
    </xf>
    <xf numFmtId="0" fontId="0" fillId="0" borderId="0" xfId="0"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top" wrapText="1"/>
    </xf>
    <xf numFmtId="1" fontId="4" fillId="0" borderId="1" xfId="0" applyNumberFormat="1" applyFont="1" applyBorder="1" applyAlignment="1">
      <alignment horizontal="center" vertical="center"/>
    </xf>
    <xf numFmtId="0" fontId="17" fillId="0" borderId="7" xfId="0" applyFont="1" applyBorder="1" applyAlignment="1">
      <alignment vertical="center" wrapText="1"/>
    </xf>
    <xf numFmtId="0" fontId="18" fillId="0" borderId="1" xfId="0" applyFont="1" applyBorder="1" applyAlignment="1">
      <alignment vertical="center" wrapText="1"/>
    </xf>
    <xf numFmtId="14" fontId="17" fillId="0" borderId="5" xfId="0" applyNumberFormat="1" applyFont="1" applyBorder="1" applyAlignment="1">
      <alignment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left"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0" xfId="0" applyFont="1" applyAlignment="1">
      <alignment horizontal="left" vertical="center"/>
    </xf>
    <xf numFmtId="0" fontId="5" fillId="0" borderId="1" xfId="0" applyFont="1" applyBorder="1" applyAlignment="1">
      <alignment horizontal="center" vertical="center" wrapText="1"/>
    </xf>
    <xf numFmtId="0" fontId="2" fillId="0" borderId="1" xfId="0" applyFont="1" applyBorder="1" applyAlignment="1">
      <alignment horizontal="center" vertical="top" wrapText="1"/>
    </xf>
    <xf numFmtId="0" fontId="4" fillId="0" borderId="1" xfId="0" applyFont="1" applyBorder="1" applyAlignment="1">
      <alignment horizontal="center"/>
    </xf>
    <xf numFmtId="0" fontId="26" fillId="0" borderId="1" xfId="0" applyFont="1" applyBorder="1" applyAlignment="1">
      <alignment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left"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1" fontId="4" fillId="0" borderId="1" xfId="0" applyNumberFormat="1" applyFont="1" applyBorder="1" applyAlignment="1">
      <alignment horizontal="center" vertical="center" wrapText="1"/>
    </xf>
    <xf numFmtId="1" fontId="4" fillId="0" borderId="5" xfId="0" applyNumberFormat="1" applyFont="1" applyBorder="1" applyAlignment="1">
      <alignment horizontal="center" vertical="top" wrapText="1"/>
    </xf>
    <xf numFmtId="1"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0" xfId="0" applyFont="1" applyAlignment="1">
      <alignment horizontal="left" vertical="center"/>
    </xf>
    <xf numFmtId="0" fontId="2" fillId="0" borderId="1" xfId="0" applyFont="1" applyBorder="1" applyAlignment="1">
      <alignment horizontal="center" vertical="top" wrapText="1"/>
    </xf>
    <xf numFmtId="0" fontId="4" fillId="0" borderId="1" xfId="0" applyFont="1" applyBorder="1" applyAlignment="1">
      <alignment horizontal="center"/>
    </xf>
    <xf numFmtId="0" fontId="0" fillId="0" borderId="0" xfId="0" applyAlignment="1">
      <alignment horizontal="center" vertical="center"/>
    </xf>
    <xf numFmtId="0" fontId="2" fillId="0" borderId="1" xfId="0" applyFont="1" applyBorder="1" applyAlignment="1">
      <alignment horizontal="center" vertical="center"/>
    </xf>
    <xf numFmtId="0" fontId="17" fillId="0" borderId="1" xfId="0" applyFont="1" applyBorder="1" applyAlignment="1">
      <alignment horizontal="center" vertical="center"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0" fillId="0" borderId="0" xfId="0" applyAlignment="1">
      <alignment horizontal="center"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1" fontId="4" fillId="0" borderId="1" xfId="0" applyNumberFormat="1" applyFont="1" applyBorder="1" applyAlignment="1">
      <alignment horizontal="center" vertical="center"/>
    </xf>
    <xf numFmtId="0" fontId="4" fillId="0" borderId="0" xfId="0" applyFont="1" applyAlignment="1">
      <alignment horizontal="left" vertical="center"/>
    </xf>
    <xf numFmtId="14" fontId="17" fillId="0" borderId="1" xfId="0" applyNumberFormat="1" applyFont="1" applyBorder="1" applyAlignment="1">
      <alignment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1" xfId="0" applyFont="1" applyBorder="1" applyAlignment="1">
      <alignment horizontal="left"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4" fillId="0" borderId="0" xfId="0" applyFont="1" applyAlignment="1">
      <alignment horizontal="left" vertical="center"/>
    </xf>
    <xf numFmtId="1"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16" fillId="0" borderId="8" xfId="0" applyFont="1" applyBorder="1" applyAlignment="1">
      <alignment vertical="center" wrapText="1"/>
    </xf>
    <xf numFmtId="0" fontId="16" fillId="0" borderId="9" xfId="0" applyFont="1" applyBorder="1" applyAlignment="1">
      <alignment vertical="center" wrapText="1"/>
    </xf>
    <xf numFmtId="1"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left"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0" xfId="0" applyFont="1" applyAlignment="1">
      <alignment horizontal="left" vertical="center"/>
    </xf>
    <xf numFmtId="0" fontId="2" fillId="0" borderId="1" xfId="0" applyFont="1" applyBorder="1" applyAlignment="1">
      <alignment horizontal="center" vertical="top" wrapText="1"/>
    </xf>
    <xf numFmtId="1" fontId="4" fillId="0" borderId="1" xfId="0" applyNumberFormat="1" applyFont="1" applyBorder="1" applyAlignment="1">
      <alignment horizontal="center" vertical="top" wrapText="1"/>
    </xf>
    <xf numFmtId="1" fontId="4" fillId="0" borderId="1" xfId="0" applyNumberFormat="1" applyFont="1" applyBorder="1" applyAlignment="1">
      <alignment horizontal="center" vertical="center" wrapText="1"/>
    </xf>
    <xf numFmtId="0" fontId="4" fillId="0" borderId="1" xfId="0" applyFont="1" applyBorder="1" applyAlignment="1">
      <alignment horizontal="center"/>
    </xf>
    <xf numFmtId="0" fontId="7" fillId="0" borderId="7" xfId="0" applyFont="1" applyBorder="1" applyAlignment="1">
      <alignment vertical="top"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0" xfId="0" applyAlignment="1">
      <alignment horizontal="center" vertical="center"/>
    </xf>
    <xf numFmtId="0" fontId="4" fillId="0" borderId="0" xfId="0" applyFont="1" applyAlignment="1">
      <alignment horizontal="left" vertical="center"/>
    </xf>
    <xf numFmtId="0" fontId="17" fillId="0" borderId="1" xfId="0" applyFont="1" applyBorder="1" applyAlignment="1">
      <alignment horizontal="center" vertical="center" wrapText="1"/>
    </xf>
    <xf numFmtId="0" fontId="4" fillId="0" borderId="1" xfId="0" applyFont="1" applyBorder="1" applyAlignment="1">
      <alignment horizontal="left" vertical="center"/>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4" fillId="0" borderId="5" xfId="0" applyFont="1" applyBorder="1" applyAlignment="1">
      <alignment horizontal="center" vertical="top" wrapText="1"/>
    </xf>
    <xf numFmtId="0" fontId="5" fillId="0" borderId="1" xfId="0" applyFont="1" applyBorder="1" applyAlignment="1">
      <alignment horizontal="center" vertical="center" wrapText="1"/>
    </xf>
    <xf numFmtId="0" fontId="4" fillId="0" borderId="0" xfId="0" applyFont="1" applyAlignment="1">
      <alignment horizontal="left" vertical="center"/>
    </xf>
    <xf numFmtId="1"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4" fillId="0" borderId="1" xfId="0" applyFont="1" applyBorder="1" applyAlignment="1">
      <alignment horizontal="center"/>
    </xf>
    <xf numFmtId="14" fontId="21" fillId="0" borderId="1" xfId="0" applyNumberFormat="1" applyFont="1" applyBorder="1" applyAlignment="1">
      <alignment vertical="center" wrapText="1"/>
    </xf>
    <xf numFmtId="1" fontId="19" fillId="0" borderId="1" xfId="0" applyNumberFormat="1" applyFont="1" applyBorder="1" applyAlignment="1">
      <alignment vertical="center" wrapText="1"/>
    </xf>
    <xf numFmtId="0" fontId="10" fillId="0" borderId="1" xfId="0" applyFont="1" applyBorder="1" applyAlignment="1">
      <alignment vertical="center" wrapText="1"/>
    </xf>
    <xf numFmtId="0" fontId="15" fillId="0" borderId="1" xfId="0" applyFont="1" applyBorder="1" applyAlignment="1">
      <alignment vertical="center" wrapText="1"/>
    </xf>
    <xf numFmtId="0" fontId="15" fillId="0" borderId="1" xfId="0" applyFont="1" applyBorder="1" applyAlignment="1">
      <alignment vertical="top" wrapText="1"/>
    </xf>
    <xf numFmtId="1" fontId="15" fillId="0" borderId="1" xfId="0" applyNumberFormat="1" applyFont="1" applyBorder="1" applyAlignment="1">
      <alignment vertical="top" wrapText="1"/>
    </xf>
    <xf numFmtId="1" fontId="17" fillId="0" borderId="1" xfId="0" applyNumberFormat="1" applyFont="1" applyBorder="1" applyAlignment="1">
      <alignment vertical="center"/>
    </xf>
    <xf numFmtId="1" fontId="5" fillId="0" borderId="1" xfId="0" applyNumberFormat="1" applyFont="1" applyBorder="1" applyAlignment="1">
      <alignment vertical="center"/>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left"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Alignment="1">
      <alignment horizontal="left" vertical="center"/>
    </xf>
    <xf numFmtId="0" fontId="5" fillId="0" borderId="1" xfId="0" applyFont="1" applyBorder="1" applyAlignment="1">
      <alignment horizontal="center" vertical="center" wrapText="1"/>
    </xf>
    <xf numFmtId="0" fontId="4" fillId="0" borderId="1" xfId="0" applyFont="1" applyBorder="1" applyAlignment="1">
      <alignment horizont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0" xfId="0" applyFont="1" applyAlignment="1">
      <alignment horizontal="left" vertical="center"/>
    </xf>
    <xf numFmtId="0" fontId="4" fillId="0" borderId="8" xfId="0" applyFont="1" applyBorder="1" applyAlignment="1">
      <alignment vertical="center"/>
    </xf>
    <xf numFmtId="14" fontId="5" fillId="0" borderId="8" xfId="0" applyNumberFormat="1" applyFont="1" applyBorder="1" applyAlignment="1">
      <alignment vertical="center" wrapText="1"/>
    </xf>
    <xf numFmtId="0" fontId="29" fillId="0" borderId="1" xfId="0" applyFont="1" applyBorder="1" applyAlignment="1">
      <alignment vertical="center" wrapText="1"/>
    </xf>
    <xf numFmtId="14" fontId="2"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0" fontId="2" fillId="0" borderId="1" xfId="0" applyFont="1" applyBorder="1" applyAlignment="1">
      <alignment horizontal="left" vertical="center" wrapText="1"/>
    </xf>
    <xf numFmtId="0" fontId="15" fillId="0" borderId="1" xfId="0" applyFont="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left" vertical="center"/>
    </xf>
    <xf numFmtId="0" fontId="2" fillId="0" borderId="1" xfId="0" applyFont="1" applyBorder="1" applyAlignment="1">
      <alignment horizontal="center" vertical="top" wrapText="1"/>
    </xf>
    <xf numFmtId="0" fontId="9" fillId="0" borderId="1" xfId="0" applyFont="1" applyBorder="1" applyAlignment="1">
      <alignment horizontal="center" vertical="center" wrapText="1"/>
    </xf>
    <xf numFmtId="0" fontId="2" fillId="0" borderId="0" xfId="0" applyFont="1" applyBorder="1" applyAlignment="1">
      <alignment horizontal="center" vertical="center" wrapText="1"/>
    </xf>
    <xf numFmtId="0" fontId="4" fillId="0" borderId="8" xfId="0" applyFont="1" applyBorder="1" applyAlignment="1">
      <alignment horizontal="center" vertical="center" wrapText="1"/>
    </xf>
    <xf numFmtId="0" fontId="9" fillId="0" borderId="1" xfId="0" applyFont="1" applyBorder="1" applyAlignment="1">
      <alignment horizontal="center" vertical="center"/>
    </xf>
    <xf numFmtId="0" fontId="2" fillId="0" borderId="0" xfId="0" applyFont="1" applyBorder="1" applyAlignment="1">
      <alignment horizontal="center" vertical="top" wrapText="1"/>
    </xf>
    <xf numFmtId="165" fontId="8" fillId="0" borderId="1" xfId="0" applyNumberFormat="1" applyFont="1" applyBorder="1" applyAlignment="1">
      <alignment horizontal="center" vertical="center"/>
    </xf>
    <xf numFmtId="0" fontId="4"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0" xfId="0" applyFont="1" applyAlignment="1">
      <alignment horizontal="left" vertical="center"/>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center" vertical="top" wrapText="1"/>
    </xf>
    <xf numFmtId="0" fontId="4" fillId="0" borderId="1" xfId="0" applyFont="1" applyBorder="1" applyAlignment="1">
      <alignment horizontal="center" vertical="center"/>
    </xf>
    <xf numFmtId="0" fontId="4" fillId="0" borderId="5" xfId="0" applyFont="1" applyBorder="1" applyAlignment="1">
      <alignment horizontal="center" vertical="center" wrapText="1"/>
    </xf>
    <xf numFmtId="0" fontId="2"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0" fontId="2" fillId="0" borderId="1" xfId="0" applyFont="1" applyBorder="1" applyAlignment="1">
      <alignment horizontal="center" vertical="top" wrapText="1"/>
    </xf>
    <xf numFmtId="0" fontId="2" fillId="0" borderId="5" xfId="0" applyFont="1" applyBorder="1" applyAlignment="1">
      <alignment horizontal="center" vertical="top" wrapText="1"/>
    </xf>
    <xf numFmtId="1" fontId="2" fillId="0" borderId="5" xfId="0" applyNumberFormat="1" applyFont="1" applyBorder="1" applyAlignment="1">
      <alignment horizontal="center" vertical="top" wrapText="1"/>
    </xf>
    <xf numFmtId="1" fontId="4" fillId="0" borderId="5" xfId="0" applyNumberFormat="1" applyFont="1" applyBorder="1" applyAlignment="1">
      <alignment horizontal="center" vertical="top" wrapText="1"/>
    </xf>
    <xf numFmtId="0" fontId="4" fillId="0" borderId="0" xfId="0" applyFont="1" applyAlignment="1">
      <alignment horizontal="left" vertical="center"/>
    </xf>
    <xf numFmtId="1" fontId="4" fillId="0" borderId="1" xfId="0" applyNumberFormat="1" applyFont="1" applyBorder="1" applyAlignment="1">
      <alignment horizontal="center" vertical="top" wrapText="1"/>
    </xf>
    <xf numFmtId="0" fontId="7" fillId="0" borderId="1" xfId="0" applyFont="1" applyBorder="1" applyAlignment="1">
      <alignment horizontal="center" vertical="center" wrapText="1"/>
    </xf>
    <xf numFmtId="1" fontId="4" fillId="0" borderId="1" xfId="0" applyNumberFormat="1" applyFont="1" applyBorder="1" applyAlignment="1">
      <alignment horizontal="center" vertical="center" wrapText="1"/>
    </xf>
    <xf numFmtId="0" fontId="4" fillId="0" borderId="1" xfId="0" applyFont="1" applyBorder="1" applyAlignment="1">
      <alignment horizontal="center"/>
    </xf>
    <xf numFmtId="0" fontId="2" fillId="0" borderId="0" xfId="0" applyFont="1" applyBorder="1" applyAlignment="1">
      <alignment horizontal="center" vertical="center" wrapText="1"/>
    </xf>
    <xf numFmtId="0" fontId="2" fillId="0" borderId="8" xfId="0" applyFont="1" applyBorder="1" applyAlignment="1">
      <alignment vertical="top" wrapText="1"/>
    </xf>
    <xf numFmtId="0" fontId="2" fillId="0" borderId="1" xfId="0" applyFont="1" applyBorder="1" applyAlignment="1">
      <alignment horizontal="center" vertical="center" wrapText="1"/>
    </xf>
    <xf numFmtId="0" fontId="2" fillId="0" borderId="1" xfId="0" applyFont="1" applyBorder="1" applyAlignment="1">
      <alignment horizontal="center" vertical="top" wrapText="1"/>
    </xf>
    <xf numFmtId="0" fontId="4" fillId="0" borderId="5" xfId="0" applyFont="1" applyBorder="1" applyAlignment="1">
      <alignment horizontal="center" vertical="center" wrapText="1"/>
    </xf>
    <xf numFmtId="1" fontId="4" fillId="0" borderId="1" xfId="0" applyNumberFormat="1" applyFont="1" applyBorder="1" applyAlignment="1">
      <alignment horizontal="center" vertical="top"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2" fillId="0" borderId="5" xfId="0" applyFont="1" applyBorder="1" applyAlignment="1">
      <alignment horizontal="center" vertical="center" wrapText="1"/>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2" fillId="0" borderId="0" xfId="0" applyFont="1" applyBorder="1" applyAlignment="1">
      <alignment horizontal="center" vertical="center" wrapText="1"/>
    </xf>
    <xf numFmtId="0" fontId="4" fillId="0" borderId="1" xfId="0" applyFont="1" applyBorder="1" applyAlignment="1">
      <alignment horizontal="center"/>
    </xf>
    <xf numFmtId="0" fontId="2" fillId="0" borderId="1" xfId="0" applyFont="1" applyBorder="1" applyAlignment="1">
      <alignment horizontal="center"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center" vertical="center"/>
    </xf>
    <xf numFmtId="0" fontId="4" fillId="0" borderId="5" xfId="0" applyFont="1" applyBorder="1" applyAlignment="1">
      <alignment horizontal="center" vertical="center" wrapText="1"/>
    </xf>
    <xf numFmtId="0" fontId="2"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0" fontId="2" fillId="0" borderId="1" xfId="0" applyFont="1" applyBorder="1" applyAlignment="1">
      <alignment horizontal="center" vertical="top" wrapText="1"/>
    </xf>
    <xf numFmtId="0" fontId="2" fillId="0" borderId="5" xfId="0" applyFont="1" applyBorder="1" applyAlignment="1">
      <alignment horizontal="center" vertical="top" wrapText="1"/>
    </xf>
    <xf numFmtId="1" fontId="4" fillId="0" borderId="5" xfId="0" applyNumberFormat="1" applyFont="1" applyBorder="1" applyAlignment="1">
      <alignment horizontal="center" vertical="top" wrapText="1"/>
    </xf>
    <xf numFmtId="0" fontId="4" fillId="0" borderId="0" xfId="0" applyFont="1" applyAlignment="1">
      <alignment horizontal="left" vertical="center"/>
    </xf>
    <xf numFmtId="1" fontId="4" fillId="0" borderId="1" xfId="0" applyNumberFormat="1" applyFont="1" applyBorder="1" applyAlignment="1">
      <alignment horizontal="center" vertical="top" wrapText="1"/>
    </xf>
    <xf numFmtId="0" fontId="4" fillId="0" borderId="1" xfId="0" applyFont="1" applyBorder="1" applyAlignment="1">
      <alignment horizontal="center"/>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8" xfId="0" applyFont="1" applyBorder="1" applyAlignment="1">
      <alignment horizontal="center" vertical="center" wrapText="1"/>
    </xf>
    <xf numFmtId="0" fontId="2" fillId="0" borderId="0" xfId="0" applyFont="1" applyBorder="1" applyAlignment="1">
      <alignment horizontal="center" vertical="center" wrapText="1"/>
    </xf>
    <xf numFmtId="1" fontId="0" fillId="0" borderId="0" xfId="0" applyNumberFormat="1" applyBorder="1"/>
    <xf numFmtId="0" fontId="2" fillId="0" borderId="0" xfId="0" applyFont="1" applyBorder="1" applyAlignment="1">
      <alignment horizontal="center" vertical="top"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0" fillId="0" borderId="0" xfId="0" applyAlignment="1">
      <alignment horizontal="center" vertical="center"/>
    </xf>
    <xf numFmtId="0" fontId="4" fillId="0" borderId="0" xfId="0" applyFont="1" applyAlignment="1">
      <alignment horizontal="left" vertical="center"/>
    </xf>
    <xf numFmtId="1" fontId="4"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top" wrapText="1"/>
    </xf>
    <xf numFmtId="0" fontId="8" fillId="0" borderId="7" xfId="0" applyFont="1" applyBorder="1" applyAlignment="1">
      <alignment horizontal="center" vertical="center"/>
    </xf>
    <xf numFmtId="0" fontId="9" fillId="0" borderId="1" xfId="0" applyFont="1" applyBorder="1" applyAlignment="1">
      <alignment horizontal="center" vertical="center"/>
    </xf>
    <xf numFmtId="0" fontId="2" fillId="0" borderId="1" xfId="0" applyFont="1" applyBorder="1" applyAlignment="1">
      <alignment horizontal="center" vertical="center" wrapText="1"/>
    </xf>
    <xf numFmtId="0" fontId="6" fillId="0" borderId="9"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top" wrapText="1"/>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0" fillId="0" borderId="0" xfId="0" applyAlignment="1">
      <alignment horizontal="center" vertical="center"/>
    </xf>
    <xf numFmtId="1" fontId="4" fillId="0" borderId="1" xfId="0" applyNumberFormat="1" applyFont="1" applyBorder="1" applyAlignment="1">
      <alignment horizontal="center" vertical="center"/>
    </xf>
    <xf numFmtId="0" fontId="4" fillId="0" borderId="0" xfId="0" applyFont="1" applyAlignment="1">
      <alignment horizontal="left" vertical="center"/>
    </xf>
    <xf numFmtId="0" fontId="25" fillId="0" borderId="1" xfId="0" applyFont="1" applyBorder="1" applyAlignment="1">
      <alignment horizontal="center" vertical="center"/>
    </xf>
    <xf numFmtId="0" fontId="8" fillId="0" borderId="0" xfId="0" applyFont="1" applyBorder="1" applyAlignment="1">
      <alignment vertical="center"/>
    </xf>
    <xf numFmtId="1" fontId="8" fillId="0" borderId="1" xfId="0" applyNumberFormat="1" applyFont="1" applyBorder="1" applyAlignment="1">
      <alignment horizontal="center" vertical="center"/>
    </xf>
    <xf numFmtId="0" fontId="14" fillId="0" borderId="15" xfId="0" applyFont="1" applyBorder="1" applyAlignment="1">
      <alignment vertical="center"/>
    </xf>
    <xf numFmtId="0" fontId="34" fillId="0" borderId="0" xfId="0" applyFont="1" applyBorder="1" applyAlignment="1">
      <alignment horizontal="center" vertical="center"/>
    </xf>
    <xf numFmtId="1" fontId="34" fillId="0" borderId="0" xfId="0" applyNumberFormat="1" applyFont="1" applyBorder="1" applyAlignment="1">
      <alignment horizontal="right" vertical="center"/>
    </xf>
    <xf numFmtId="1" fontId="9" fillId="0" borderId="7" xfId="0" applyNumberFormat="1" applyFont="1" applyBorder="1" applyAlignment="1">
      <alignment horizontal="center" vertical="center"/>
    </xf>
    <xf numFmtId="0" fontId="25" fillId="0" borderId="8" xfId="0" applyFont="1" applyBorder="1" applyAlignment="1">
      <alignment horizontal="center" vertical="center"/>
    </xf>
    <xf numFmtId="0" fontId="8" fillId="0" borderId="9" xfId="0" applyFont="1" applyBorder="1" applyAlignment="1">
      <alignment horizontal="center" vertical="center"/>
    </xf>
    <xf numFmtId="1" fontId="9" fillId="0" borderId="16" xfId="0" applyNumberFormat="1" applyFont="1" applyBorder="1" applyAlignment="1">
      <alignment horizontal="center" vertical="center"/>
    </xf>
    <xf numFmtId="1" fontId="8" fillId="0" borderId="5" xfId="0" applyNumberFormat="1" applyFont="1" applyBorder="1" applyAlignment="1">
      <alignment horizontal="center" vertical="center"/>
    </xf>
    <xf numFmtId="0" fontId="9" fillId="0" borderId="16" xfId="0" applyFont="1" applyBorder="1" applyAlignment="1">
      <alignment horizontal="center" vertical="center"/>
    </xf>
    <xf numFmtId="0" fontId="2" fillId="0" borderId="1" xfId="0" applyFont="1" applyBorder="1" applyAlignment="1">
      <alignment horizontal="center"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center" vertical="top"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4" fillId="0" borderId="0" xfId="0" applyFont="1" applyAlignment="1">
      <alignment horizontal="left" vertical="center"/>
    </xf>
    <xf numFmtId="1" fontId="4" fillId="0" borderId="1" xfId="0" applyNumberFormat="1" applyFont="1" applyBorder="1" applyAlignment="1">
      <alignment horizontal="center" vertical="top" wrapText="1"/>
    </xf>
    <xf numFmtId="0" fontId="2" fillId="0" borderId="0" xfId="0" applyFont="1" applyBorder="1" applyAlignment="1">
      <alignment horizontal="center" vertical="center" wrapText="1"/>
    </xf>
    <xf numFmtId="0" fontId="4" fillId="0" borderId="1" xfId="0" applyFont="1" applyBorder="1" applyAlignment="1">
      <alignment horizontal="center"/>
    </xf>
    <xf numFmtId="0" fontId="4" fillId="0" borderId="5" xfId="0" applyFont="1" applyBorder="1" applyAlignment="1">
      <alignment vertical="center" wrapText="1"/>
    </xf>
    <xf numFmtId="0" fontId="4" fillId="0" borderId="6" xfId="0" applyFont="1" applyBorder="1" applyAlignment="1">
      <alignment vertical="center" wrapText="1"/>
    </xf>
    <xf numFmtId="1" fontId="4" fillId="0" borderId="7" xfId="0" applyNumberFormat="1" applyFont="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top" wrapText="1"/>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5" xfId="0" applyFont="1" applyBorder="1" applyAlignment="1">
      <alignment horizontal="center" vertical="center" wrapText="1"/>
    </xf>
    <xf numFmtId="1" fontId="4" fillId="0" borderId="1" xfId="0" applyNumberFormat="1" applyFont="1" applyBorder="1" applyAlignment="1">
      <alignment horizontal="center" vertical="top" wrapText="1"/>
    </xf>
    <xf numFmtId="0" fontId="2" fillId="0" borderId="5" xfId="0" applyFont="1" applyBorder="1" applyAlignment="1">
      <alignment horizontal="center" vertical="center" wrapText="1"/>
    </xf>
    <xf numFmtId="0" fontId="7"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6" fillId="0" borderId="9"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6" fillId="0" borderId="9"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Border="1" applyAlignment="1">
      <alignment horizontal="center" vertical="center" wrapText="1"/>
    </xf>
    <xf numFmtId="0" fontId="4" fillId="0" borderId="0" xfId="0" applyFont="1" applyBorder="1" applyAlignment="1">
      <alignment horizontal="center" vertical="top" wrapText="1"/>
    </xf>
    <xf numFmtId="1" fontId="4" fillId="0" borderId="0" xfId="0" applyNumberFormat="1" applyFont="1" applyBorder="1" applyAlignment="1">
      <alignment horizontal="center" vertical="center" wrapText="1"/>
    </xf>
    <xf numFmtId="0" fontId="2" fillId="0" borderId="1" xfId="0" applyFont="1" applyBorder="1" applyAlignment="1">
      <alignment horizontal="center" vertical="center"/>
    </xf>
    <xf numFmtId="0" fontId="4" fillId="0" borderId="0" xfId="0" applyFont="1" applyAlignment="1">
      <alignment horizontal="left" vertical="center"/>
    </xf>
    <xf numFmtId="0" fontId="2" fillId="0" borderId="0" xfId="0" applyFont="1" applyBorder="1" applyAlignment="1">
      <alignment horizontal="center" vertical="top" wrapText="1"/>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 fontId="2" fillId="0" borderId="1" xfId="0" applyNumberFormat="1" applyFont="1" applyBorder="1" applyAlignment="1">
      <alignment horizontal="center" vertical="center" wrapText="1"/>
    </xf>
    <xf numFmtId="0" fontId="4" fillId="0" borderId="0" xfId="0" applyFont="1" applyAlignment="1">
      <alignment horizontal="left" vertical="center"/>
    </xf>
    <xf numFmtId="0" fontId="4" fillId="0" borderId="8" xfId="0" applyFont="1" applyBorder="1" applyAlignment="1">
      <alignment horizontal="center" vertical="center" wrapText="1"/>
    </xf>
    <xf numFmtId="1" fontId="4" fillId="0" borderId="1" xfId="0" applyNumberFormat="1" applyFont="1" applyBorder="1" applyAlignment="1">
      <alignment horizontal="center" vertical="center" wrapText="1"/>
    </xf>
    <xf numFmtId="0" fontId="2" fillId="0" borderId="0" xfId="0" applyFont="1" applyBorder="1" applyAlignment="1">
      <alignment horizontal="center" vertical="top" wrapText="1"/>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4" fillId="0" borderId="8" xfId="0" applyFont="1" applyBorder="1" applyAlignment="1">
      <alignment horizontal="center" vertical="center" wrapText="1"/>
    </xf>
    <xf numFmtId="0" fontId="0" fillId="0" borderId="0" xfId="0" applyAlignment="1">
      <alignment horizontal="center" vertical="center"/>
    </xf>
    <xf numFmtId="1" fontId="4" fillId="0" borderId="1" xfId="0" applyNumberFormat="1" applyFont="1" applyBorder="1" applyAlignment="1">
      <alignment horizontal="center" vertical="center"/>
    </xf>
    <xf numFmtId="0" fontId="4" fillId="0" borderId="0" xfId="0" applyFont="1" applyAlignment="1">
      <alignment horizontal="left" vertical="center"/>
    </xf>
    <xf numFmtId="0" fontId="2" fillId="0" borderId="0" xfId="0" applyFont="1" applyBorder="1" applyAlignment="1">
      <alignment horizontal="center" vertical="center" wrapText="1"/>
    </xf>
    <xf numFmtId="0" fontId="2" fillId="0" borderId="0" xfId="0" applyFont="1" applyBorder="1" applyAlignment="1">
      <alignment horizontal="center" vertical="top" wrapText="1"/>
    </xf>
    <xf numFmtId="0" fontId="2"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2" fillId="0" borderId="0" xfId="0" applyFont="1" applyBorder="1" applyAlignment="1">
      <alignment horizontal="center" vertical="top" wrapText="1"/>
    </xf>
    <xf numFmtId="0" fontId="2" fillId="0" borderId="0" xfId="0" applyFont="1" applyBorder="1" applyAlignment="1">
      <alignment horizontal="center" vertical="center" wrapText="1"/>
    </xf>
    <xf numFmtId="0" fontId="2" fillId="0" borderId="0" xfId="0" applyFont="1" applyBorder="1" applyAlignment="1">
      <alignment horizontal="center" vertical="top" wrapText="1"/>
    </xf>
    <xf numFmtId="0" fontId="7" fillId="0" borderId="1" xfId="0" applyFont="1" applyBorder="1" applyAlignment="1">
      <alignment vertical="center" wrapText="1"/>
    </xf>
    <xf numFmtId="0" fontId="9" fillId="0" borderId="1" xfId="0" applyFont="1" applyBorder="1" applyAlignment="1">
      <alignment horizontal="center" vertical="center"/>
    </xf>
    <xf numFmtId="1" fontId="9" fillId="0" borderId="1" xfId="0" applyNumberFormat="1" applyFont="1" applyBorder="1" applyAlignment="1">
      <alignment horizontal="center" vertical="center"/>
    </xf>
    <xf numFmtId="0" fontId="6" fillId="0" borderId="7" xfId="0" applyFont="1" applyBorder="1" applyAlignment="1">
      <alignment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2" fillId="0" borderId="1" xfId="0" applyFont="1" applyBorder="1" applyAlignment="1">
      <alignment horizontal="center" vertical="top" wrapText="1"/>
    </xf>
    <xf numFmtId="0" fontId="4" fillId="0" borderId="5"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xf>
    <xf numFmtId="0" fontId="2" fillId="0" borderId="0" xfId="0" applyFont="1" applyBorder="1" applyAlignment="1">
      <alignment horizontal="center" vertical="center" wrapText="1"/>
    </xf>
    <xf numFmtId="14" fontId="9" fillId="0" borderId="1" xfId="0" applyNumberFormat="1" applyFont="1" applyBorder="1" applyAlignment="1">
      <alignment horizontal="center" vertical="center" wrapText="1"/>
    </xf>
    <xf numFmtId="0" fontId="9" fillId="0" borderId="1" xfId="0" applyFont="1" applyBorder="1" applyAlignment="1">
      <alignment vertical="center"/>
    </xf>
    <xf numFmtId="0" fontId="8" fillId="0" borderId="1" xfId="0" applyFont="1" applyBorder="1" applyAlignment="1">
      <alignment vertical="center"/>
    </xf>
    <xf numFmtId="0" fontId="9" fillId="0" borderId="7" xfId="0" applyFont="1" applyBorder="1" applyAlignment="1">
      <alignment vertical="center"/>
    </xf>
    <xf numFmtId="0" fontId="25" fillId="0" borderId="1" xfId="0" applyFont="1" applyBorder="1" applyAlignment="1">
      <alignment vertical="top"/>
    </xf>
    <xf numFmtId="0" fontId="24" fillId="0" borderId="0" xfId="0" applyFont="1"/>
    <xf numFmtId="0" fontId="24" fillId="0" borderId="0" xfId="0" applyFont="1" applyAlignment="1">
      <alignment horizontal="center" vertical="center"/>
    </xf>
    <xf numFmtId="0" fontId="9" fillId="0" borderId="0" xfId="0" applyFont="1"/>
    <xf numFmtId="0" fontId="9" fillId="0" borderId="0" xfId="0" applyFont="1" applyAlignment="1">
      <alignment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top" wrapText="1"/>
    </xf>
    <xf numFmtId="0" fontId="0" fillId="0" borderId="0" xfId="0" applyAlignment="1">
      <alignment horizontal="center" vertical="center"/>
    </xf>
    <xf numFmtId="1" fontId="4" fillId="0" borderId="1"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0" fontId="38" fillId="0" borderId="1" xfId="0" applyFont="1" applyBorder="1" applyAlignment="1">
      <alignment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top" wrapText="1"/>
    </xf>
    <xf numFmtId="0" fontId="0" fillId="0" borderId="0" xfId="0" applyAlignment="1">
      <alignment horizontal="center" vertical="center"/>
    </xf>
    <xf numFmtId="1"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 fontId="4" fillId="0" borderId="1"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center" vertical="top" wrapText="1"/>
    </xf>
    <xf numFmtId="0" fontId="0" fillId="0" borderId="0" xfId="0" applyAlignment="1">
      <alignment horizontal="center" vertical="center"/>
    </xf>
    <xf numFmtId="0" fontId="4" fillId="0" borderId="0" xfId="0" applyFont="1" applyAlignment="1">
      <alignment horizontal="left" vertical="center"/>
    </xf>
    <xf numFmtId="1" fontId="4" fillId="0" borderId="1" xfId="0" applyNumberFormat="1" applyFont="1" applyBorder="1" applyAlignment="1">
      <alignment horizontal="center" vertical="center"/>
    </xf>
    <xf numFmtId="0" fontId="2" fillId="0" borderId="0" xfId="0" applyFont="1" applyBorder="1" applyAlignment="1">
      <alignment horizontal="center" vertical="center" wrapText="1"/>
    </xf>
    <xf numFmtId="0" fontId="4" fillId="0" borderId="1" xfId="0" applyFont="1" applyBorder="1" applyAlignment="1">
      <alignment horizontal="center"/>
    </xf>
    <xf numFmtId="14" fontId="4"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2" fillId="0" borderId="1" xfId="0" applyFont="1" applyBorder="1" applyAlignment="1">
      <alignment horizontal="center" vertical="center"/>
    </xf>
    <xf numFmtId="0" fontId="4" fillId="0" borderId="0" xfId="0" applyFont="1" applyAlignment="1">
      <alignment horizontal="left" vertical="center"/>
    </xf>
    <xf numFmtId="0" fontId="4" fillId="0" borderId="8" xfId="0" applyFont="1" applyBorder="1" applyAlignment="1">
      <alignment horizontal="center" vertical="center" wrapText="1"/>
    </xf>
    <xf numFmtId="0" fontId="2" fillId="0" borderId="0" xfId="0" applyFont="1" applyBorder="1" applyAlignment="1">
      <alignment horizontal="center" vertical="top" wrapText="1"/>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Border="1" applyAlignment="1">
      <alignment horizontal="center" vertical="top" wrapText="1"/>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top" wrapText="1"/>
    </xf>
    <xf numFmtId="0" fontId="2" fillId="0" borderId="8" xfId="0" applyFont="1" applyBorder="1" applyAlignment="1">
      <alignment horizontal="center" vertical="center" wrapText="1"/>
    </xf>
    <xf numFmtId="0" fontId="4" fillId="0" borderId="8" xfId="0" applyFont="1" applyBorder="1" applyAlignment="1">
      <alignment horizontal="center" vertical="center" wrapText="1"/>
    </xf>
    <xf numFmtId="0" fontId="0" fillId="0" borderId="0" xfId="0" applyAlignment="1">
      <alignment horizontal="center" vertical="center"/>
    </xf>
    <xf numFmtId="1" fontId="4" fillId="0" borderId="1" xfId="0" applyNumberFormat="1" applyFont="1" applyBorder="1" applyAlignment="1">
      <alignment horizontal="center" vertical="center"/>
    </xf>
    <xf numFmtId="1" fontId="2" fillId="0" borderId="1" xfId="0" applyNumberFormat="1" applyFont="1" applyBorder="1" applyAlignment="1">
      <alignment horizontal="center" vertical="center" wrapText="1"/>
    </xf>
    <xf numFmtId="0" fontId="4" fillId="0" borderId="0" xfId="0" applyFont="1" applyAlignment="1">
      <alignment horizontal="left" vertical="center"/>
    </xf>
    <xf numFmtId="14" fontId="4" fillId="0" borderId="1" xfId="0" applyNumberFormat="1"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top" wrapText="1"/>
    </xf>
    <xf numFmtId="0" fontId="16" fillId="0" borderId="0" xfId="0" applyFont="1" applyAlignment="1">
      <alignment horizontal="left" vertical="center"/>
    </xf>
    <xf numFmtId="0" fontId="16" fillId="0" borderId="0" xfId="0" applyFont="1"/>
    <xf numFmtId="0" fontId="16" fillId="0" borderId="0" xfId="0" applyFont="1" applyAlignment="1">
      <alignment vertical="center"/>
    </xf>
    <xf numFmtId="1" fontId="0" fillId="0" borderId="1" xfId="0" applyNumberFormat="1" applyFont="1" applyBorder="1" applyAlignment="1">
      <alignment horizontal="center" vertical="center" wrapText="1"/>
    </xf>
    <xf numFmtId="0" fontId="2" fillId="0" borderId="0" xfId="0" applyFont="1" applyBorder="1" applyAlignment="1">
      <alignment vertical="center" wrapText="1"/>
    </xf>
    <xf numFmtId="1" fontId="2" fillId="0" borderId="0" xfId="0" applyNumberFormat="1"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0" xfId="0" applyFont="1" applyAlignment="1">
      <alignment horizontal="left" vertical="center"/>
    </xf>
    <xf numFmtId="0" fontId="4" fillId="0" borderId="8" xfId="0" applyFont="1" applyBorder="1" applyAlignment="1">
      <alignment horizontal="center" vertical="center" wrapText="1"/>
    </xf>
    <xf numFmtId="0" fontId="2" fillId="0" borderId="0" xfId="0" applyFont="1" applyBorder="1" applyAlignment="1">
      <alignment horizontal="center" vertical="top" wrapText="1"/>
    </xf>
    <xf numFmtId="0" fontId="2" fillId="0" borderId="0" xfId="0" applyFont="1" applyBorder="1" applyAlignment="1">
      <alignment horizontal="center" vertical="center" wrapText="1"/>
    </xf>
    <xf numFmtId="1" fontId="0" fillId="0" borderId="8" xfId="0" applyNumberFormat="1" applyFont="1" applyBorder="1" applyAlignment="1">
      <alignment horizontal="center" vertical="center" wrapText="1"/>
    </xf>
    <xf numFmtId="0" fontId="4" fillId="0" borderId="9" xfId="0" applyFont="1" applyBorder="1" applyAlignment="1">
      <alignment vertical="center" wrapText="1"/>
    </xf>
    <xf numFmtId="0" fontId="9" fillId="0" borderId="9" xfId="0" applyFont="1" applyBorder="1" applyAlignment="1">
      <alignment vertical="center" wrapText="1"/>
    </xf>
    <xf numFmtId="0" fontId="4" fillId="0" borderId="19" xfId="0" applyFont="1" applyBorder="1" applyAlignment="1">
      <alignment horizontal="center" vertical="center" wrapText="1"/>
    </xf>
    <xf numFmtId="1" fontId="5" fillId="0" borderId="20" xfId="0" applyNumberFormat="1" applyFont="1" applyBorder="1" applyAlignment="1">
      <alignment horizontal="center" vertical="center" wrapText="1"/>
    </xf>
    <xf numFmtId="1" fontId="2" fillId="0" borderId="8" xfId="0" applyNumberFormat="1" applyFont="1" applyBorder="1" applyAlignment="1">
      <alignment horizontal="center" vertical="center" wrapText="1"/>
    </xf>
    <xf numFmtId="1" fontId="5" fillId="0" borderId="19" xfId="0" applyNumberFormat="1" applyFont="1" applyBorder="1" applyAlignment="1">
      <alignment vertical="center"/>
    </xf>
    <xf numFmtId="1" fontId="4" fillId="0" borderId="20" xfId="0" applyNumberFormat="1" applyFont="1" applyBorder="1" applyAlignment="1">
      <alignment horizontal="center" vertical="center" wrapText="1"/>
    </xf>
    <xf numFmtId="1" fontId="4" fillId="0" borderId="19" xfId="0" applyNumberFormat="1" applyFont="1" applyBorder="1" applyAlignment="1">
      <alignment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8" xfId="0" applyFont="1" applyBorder="1" applyAlignment="1">
      <alignment horizontal="center" vertical="center" wrapText="1"/>
    </xf>
    <xf numFmtId="0" fontId="4" fillId="0" borderId="0" xfId="0" applyFont="1" applyAlignment="1">
      <alignment horizontal="left" vertical="center"/>
    </xf>
    <xf numFmtId="0" fontId="2" fillId="0" borderId="0" xfId="0" applyFont="1" applyBorder="1" applyAlignment="1">
      <alignment horizontal="center" vertical="center" wrapText="1"/>
    </xf>
    <xf numFmtId="0" fontId="2" fillId="0" borderId="0" xfId="0" applyFont="1" applyBorder="1" applyAlignment="1">
      <alignment horizontal="center" vertical="top"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8" xfId="0" applyFont="1" applyBorder="1" applyAlignment="1">
      <alignment horizontal="center" vertical="center" wrapText="1"/>
    </xf>
    <xf numFmtId="0" fontId="4" fillId="0" borderId="0" xfId="0" applyFont="1" applyAlignment="1">
      <alignment horizontal="left" vertical="center"/>
    </xf>
    <xf numFmtId="0" fontId="2" fillId="0" borderId="0" xfId="0" applyFont="1" applyBorder="1" applyAlignment="1">
      <alignment horizontal="center" vertical="top" wrapText="1"/>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top" wrapText="1"/>
    </xf>
    <xf numFmtId="0" fontId="4" fillId="0" borderId="1" xfId="0" applyFont="1" applyBorder="1" applyAlignment="1">
      <alignment horizontal="center" vertical="top"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2" fillId="0" borderId="1" xfId="0" applyFont="1" applyBorder="1" applyAlignment="1">
      <alignment horizontal="center" vertical="center"/>
    </xf>
    <xf numFmtId="0" fontId="5" fillId="0" borderId="1" xfId="0" applyFont="1" applyBorder="1" applyAlignment="1">
      <alignment horizontal="center" vertical="center" wrapText="1"/>
    </xf>
    <xf numFmtId="0" fontId="2" fillId="0" borderId="1" xfId="0" applyFont="1" applyBorder="1" applyAlignment="1">
      <alignment horizontal="center" vertical="top" wrapText="1"/>
    </xf>
    <xf numFmtId="1" fontId="4" fillId="0" borderId="1" xfId="0" applyNumberFormat="1" applyFont="1" applyBorder="1" applyAlignment="1">
      <alignment horizontal="center" vertical="top" wrapText="1"/>
    </xf>
    <xf numFmtId="0" fontId="4" fillId="0" borderId="8" xfId="0" applyFont="1" applyBorder="1" applyAlignment="1">
      <alignment horizontal="center" vertical="center" wrapText="1"/>
    </xf>
    <xf numFmtId="0" fontId="2" fillId="0" borderId="5" xfId="0" applyFont="1" applyBorder="1" applyAlignment="1">
      <alignment horizontal="center" vertical="center" wrapText="1"/>
    </xf>
    <xf numFmtId="0" fontId="4" fillId="0" borderId="0" xfId="0" applyFont="1" applyAlignment="1">
      <alignment horizontal="left" vertical="center"/>
    </xf>
    <xf numFmtId="1" fontId="4"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0" xfId="0" applyFont="1" applyBorder="1" applyAlignment="1">
      <alignment horizontal="center" vertical="top" wrapText="1"/>
    </xf>
    <xf numFmtId="0" fontId="2" fillId="0" borderId="0" xfId="0" applyFont="1" applyBorder="1" applyAlignment="1">
      <alignment horizontal="center" vertical="center" wrapText="1"/>
    </xf>
    <xf numFmtId="0" fontId="4" fillId="0" borderId="1" xfId="0" applyFont="1" applyBorder="1" applyAlignment="1">
      <alignment horizontal="center"/>
    </xf>
    <xf numFmtId="14" fontId="4"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8" xfId="0" applyFont="1" applyBorder="1" applyAlignment="1">
      <alignment horizontal="center" vertical="center" wrapText="1"/>
    </xf>
    <xf numFmtId="0" fontId="4" fillId="0" borderId="0" xfId="0" applyFont="1" applyAlignment="1">
      <alignment horizontal="left" vertical="center"/>
    </xf>
    <xf numFmtId="0" fontId="2" fillId="0" borderId="0" xfId="0" applyFont="1" applyBorder="1" applyAlignment="1">
      <alignment horizontal="center" vertical="center" wrapText="1"/>
    </xf>
    <xf numFmtId="0" fontId="2" fillId="0" borderId="0" xfId="0" applyFont="1" applyBorder="1" applyAlignment="1">
      <alignment horizontal="center" vertical="top"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top" wrapText="1"/>
    </xf>
    <xf numFmtId="0" fontId="0" fillId="0" borderId="0" xfId="0" applyAlignment="1">
      <alignment horizontal="center" vertical="center"/>
    </xf>
    <xf numFmtId="1"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8" xfId="0" applyFont="1" applyBorder="1" applyAlignment="1">
      <alignment horizontal="center" vertical="center" wrapText="1"/>
    </xf>
    <xf numFmtId="0" fontId="4" fillId="0" borderId="0" xfId="0" applyFont="1" applyAlignment="1">
      <alignment horizontal="left" vertical="center"/>
    </xf>
    <xf numFmtId="0" fontId="8" fillId="0" borderId="7" xfId="0" applyFont="1" applyBorder="1" applyAlignment="1">
      <alignment horizontal="center" vertical="center"/>
    </xf>
    <xf numFmtId="0" fontId="34"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pplyAlignment="1">
      <alignment horizontal="center" vertical="top" wrapText="1"/>
    </xf>
    <xf numFmtId="0" fontId="9"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8" xfId="0" applyFont="1" applyBorder="1" applyAlignment="1">
      <alignment horizontal="center" vertical="center" wrapText="1"/>
    </xf>
    <xf numFmtId="0" fontId="4" fillId="0" borderId="0" xfId="0" applyFont="1" applyAlignment="1">
      <alignment horizontal="left" vertical="center"/>
    </xf>
    <xf numFmtId="0" fontId="2" fillId="0" borderId="0" xfId="0" applyFont="1" applyBorder="1" applyAlignment="1">
      <alignment horizontal="center" vertical="center" wrapText="1"/>
    </xf>
    <xf numFmtId="0" fontId="2" fillId="0" borderId="0" xfId="0" applyFont="1" applyBorder="1" applyAlignment="1">
      <alignment horizontal="center" vertical="top"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vertical="center" textRotation="90"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5" xfId="0" applyFont="1" applyBorder="1" applyAlignment="1">
      <alignment horizontal="center"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5" xfId="0" applyFont="1" applyBorder="1" applyAlignment="1">
      <alignment horizontal="center" vertical="top" wrapText="1"/>
    </xf>
    <xf numFmtId="0" fontId="4" fillId="0" borderId="1" xfId="0" applyFont="1" applyBorder="1" applyAlignment="1">
      <alignment horizontal="center" vertical="top" wrapText="1"/>
    </xf>
    <xf numFmtId="0" fontId="5" fillId="0" borderId="1" xfId="0" applyFont="1" applyBorder="1" applyAlignment="1">
      <alignment horizontal="center" vertical="center" wrapText="1"/>
    </xf>
    <xf numFmtId="1" fontId="4" fillId="0" borderId="1" xfId="0" applyNumberFormat="1" applyFont="1" applyBorder="1" applyAlignment="1">
      <alignment horizontal="center" vertical="top" wrapText="1"/>
    </xf>
    <xf numFmtId="0" fontId="4" fillId="0" borderId="0" xfId="0" applyFont="1" applyAlignment="1">
      <alignment horizontal="left" vertical="center"/>
    </xf>
    <xf numFmtId="0" fontId="2" fillId="0" borderId="1" xfId="0" applyFont="1" applyBorder="1" applyAlignment="1">
      <alignment horizontal="left" vertical="center"/>
    </xf>
    <xf numFmtId="0" fontId="2" fillId="0" borderId="0" xfId="0" applyFont="1" applyBorder="1" applyAlignment="1">
      <alignment horizontal="center" vertical="center" wrapText="1"/>
    </xf>
    <xf numFmtId="0" fontId="4" fillId="0" borderId="1" xfId="0" applyFont="1" applyBorder="1" applyAlignment="1">
      <alignment horizontal="center"/>
    </xf>
    <xf numFmtId="14" fontId="4"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top" wrapText="1"/>
    </xf>
    <xf numFmtId="0" fontId="4" fillId="0" borderId="0" xfId="0" applyFont="1" applyAlignment="1">
      <alignment horizontal="left" vertical="center"/>
    </xf>
    <xf numFmtId="0" fontId="9" fillId="0" borderId="1" xfId="0" applyFont="1" applyBorder="1" applyAlignment="1">
      <alignment horizontal="center" vertical="center"/>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2"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9" fillId="0" borderId="1" xfId="0" applyFont="1" applyBorder="1" applyAlignment="1">
      <alignment horizontal="center" vertical="center"/>
    </xf>
    <xf numFmtId="0" fontId="2" fillId="0" borderId="1" xfId="0" applyFont="1" applyBorder="1" applyAlignment="1">
      <alignment horizontal="center" vertical="top"/>
    </xf>
    <xf numFmtId="0" fontId="4" fillId="0" borderId="1" xfId="0" applyFont="1" applyBorder="1" applyAlignment="1">
      <alignment vertical="top" wrapText="1"/>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9" fillId="0" borderId="1" xfId="0" applyFont="1" applyBorder="1" applyAlignment="1">
      <alignment horizontal="center" vertical="center"/>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9" fillId="0" borderId="1" xfId="0" applyFont="1" applyBorder="1" applyAlignment="1">
      <alignment horizontal="center" vertical="center"/>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wrapText="1"/>
    </xf>
    <xf numFmtId="0" fontId="9" fillId="0" borderId="1" xfId="0" applyFont="1" applyBorder="1" applyAlignment="1">
      <alignment horizontal="center" vertical="center"/>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9" fillId="0" borderId="1" xfId="0" applyFont="1" applyBorder="1" applyAlignment="1">
      <alignment horizontal="center" vertical="center"/>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wrapText="1"/>
    </xf>
    <xf numFmtId="0" fontId="9" fillId="0" borderId="1" xfId="0" applyFont="1" applyBorder="1" applyAlignment="1">
      <alignment horizontal="center" vertical="center"/>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wrapText="1"/>
    </xf>
    <xf numFmtId="0" fontId="9" fillId="0" borderId="1" xfId="0" applyFont="1" applyBorder="1" applyAlignment="1">
      <alignment horizontal="center" vertical="center"/>
    </xf>
    <xf numFmtId="0" fontId="4" fillId="0" borderId="0" xfId="0" applyFont="1" applyAlignment="1">
      <alignment horizontal="left" vertical="center"/>
    </xf>
    <xf numFmtId="0" fontId="9" fillId="0" borderId="2" xfId="0" applyFont="1" applyBorder="1" applyAlignment="1">
      <alignment vertical="center" wrapText="1"/>
    </xf>
    <xf numFmtId="0" fontId="9" fillId="0" borderId="4" xfId="0" applyFont="1" applyBorder="1" applyAlignment="1">
      <alignment vertical="center" wrapText="1"/>
    </xf>
    <xf numFmtId="0" fontId="9" fillId="0" borderId="11" xfId="0" applyFont="1" applyBorder="1" applyAlignment="1">
      <alignment vertical="center" wrapText="1"/>
    </xf>
    <xf numFmtId="0" fontId="9" fillId="0" borderId="12" xfId="0" applyFont="1" applyBorder="1" applyAlignment="1">
      <alignment vertical="center" wrapText="1"/>
    </xf>
    <xf numFmtId="0" fontId="9" fillId="0" borderId="13" xfId="0" applyFont="1" applyBorder="1" applyAlignment="1">
      <alignment vertical="center" wrapText="1"/>
    </xf>
    <xf numFmtId="0" fontId="9" fillId="0" borderId="14" xfId="0" applyFont="1" applyBorder="1" applyAlignment="1">
      <alignment vertical="center" wrapText="1"/>
    </xf>
    <xf numFmtId="0" fontId="4" fillId="0" borderId="5" xfId="0" applyFont="1" applyBorder="1" applyAlignment="1">
      <alignment horizontal="center" vertical="top"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5" fillId="0" borderId="1" xfId="0" applyFont="1" applyBorder="1" applyAlignment="1">
      <alignment horizontal="center" vertical="center" wrapText="1"/>
    </xf>
    <xf numFmtId="0" fontId="2" fillId="0" borderId="1" xfId="0" applyFont="1" applyBorder="1" applyAlignment="1">
      <alignment horizontal="left" vertical="center"/>
    </xf>
    <xf numFmtId="0" fontId="2" fillId="0" borderId="0" xfId="0" applyFont="1" applyBorder="1" applyAlignment="1">
      <alignment horizontal="center" vertical="center" wrapText="1"/>
    </xf>
    <xf numFmtId="0" fontId="4" fillId="0" borderId="1" xfId="0" applyFont="1" applyBorder="1" applyAlignment="1">
      <alignment horizontal="center"/>
    </xf>
    <xf numFmtId="14" fontId="4" fillId="0" borderId="1" xfId="0" applyNumberFormat="1" applyFont="1" applyBorder="1" applyAlignment="1">
      <alignment horizontal="center" vertical="center"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1" xfId="0" applyFont="1" applyBorder="1" applyAlignment="1">
      <alignment horizontal="left" vertical="center"/>
    </xf>
    <xf numFmtId="0" fontId="2" fillId="0" borderId="0" xfId="0" applyFont="1" applyBorder="1" applyAlignment="1">
      <alignment horizontal="center" vertical="center" wrapText="1"/>
    </xf>
    <xf numFmtId="0" fontId="2" fillId="0" borderId="1" xfId="0" applyFont="1" applyBorder="1" applyAlignment="1">
      <alignment horizontal="center" vertical="top"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5" fillId="0" borderId="1" xfId="0" applyFont="1" applyBorder="1" applyAlignment="1">
      <alignment horizontal="center" vertical="center" wrapText="1"/>
    </xf>
    <xf numFmtId="0" fontId="2" fillId="0" borderId="1" xfId="0" applyFont="1" applyBorder="1" applyAlignment="1">
      <alignment horizontal="left" vertical="center"/>
    </xf>
    <xf numFmtId="0" fontId="4" fillId="0" borderId="1" xfId="0" applyFont="1" applyBorder="1" applyAlignment="1">
      <alignment horizontal="center"/>
    </xf>
    <xf numFmtId="0" fontId="2" fillId="0" borderId="0" xfId="0" applyFont="1" applyBorder="1" applyAlignment="1">
      <alignment horizontal="center" vertical="center" wrapText="1"/>
    </xf>
    <xf numFmtId="14" fontId="4"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1" xfId="0" applyFont="1" applyBorder="1" applyAlignment="1">
      <alignment horizontal="left" vertical="center"/>
    </xf>
    <xf numFmtId="0" fontId="2" fillId="0" borderId="0" xfId="0" applyFont="1" applyBorder="1" applyAlignment="1">
      <alignment horizontal="center" vertical="center"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2" fillId="0" borderId="0" xfId="0" applyFont="1" applyBorder="1" applyAlignment="1">
      <alignment horizontal="center" vertical="center" wrapText="1"/>
    </xf>
    <xf numFmtId="0" fontId="4" fillId="0" borderId="5" xfId="0" applyFont="1" applyBorder="1" applyAlignment="1">
      <alignment horizontal="center" vertical="top"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1" fontId="2" fillId="0" borderId="5" xfId="0" applyNumberFormat="1" applyFont="1" applyBorder="1" applyAlignment="1">
      <alignment horizontal="center" vertical="top" wrapText="1"/>
    </xf>
    <xf numFmtId="0" fontId="4" fillId="0" borderId="1" xfId="0" applyFont="1" applyBorder="1" applyAlignment="1">
      <alignment horizontal="left" vertical="center"/>
    </xf>
    <xf numFmtId="0" fontId="2" fillId="0" borderId="0" xfId="0" applyFont="1" applyBorder="1" applyAlignment="1">
      <alignment horizontal="center" vertical="center" wrapText="1"/>
    </xf>
    <xf numFmtId="0" fontId="4" fillId="0" borderId="5" xfId="0" applyFont="1" applyBorder="1" applyAlignment="1">
      <alignment horizontal="center" vertical="top"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1" fontId="2" fillId="0" borderId="5" xfId="0" applyNumberFormat="1" applyFont="1" applyBorder="1" applyAlignment="1">
      <alignment horizontal="center" vertical="top" wrapText="1"/>
    </xf>
    <xf numFmtId="0" fontId="2" fillId="0" borderId="0" xfId="0" applyFont="1" applyBorder="1" applyAlignment="1">
      <alignment horizontal="center" vertical="center"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1" xfId="0" applyFont="1" applyBorder="1" applyAlignment="1">
      <alignment horizontal="left" vertical="center"/>
    </xf>
    <xf numFmtId="0" fontId="2" fillId="0" borderId="0" xfId="0" applyFont="1" applyBorder="1" applyAlignment="1">
      <alignment horizontal="center" vertical="center"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2" fillId="0" borderId="0" xfId="0" applyFont="1" applyBorder="1" applyAlignment="1">
      <alignment horizontal="center" vertical="center"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1" xfId="0" applyFont="1" applyBorder="1" applyAlignment="1">
      <alignment horizontal="left" vertical="center"/>
    </xf>
    <xf numFmtId="0" fontId="2" fillId="0" borderId="0" xfId="0" applyFont="1" applyBorder="1" applyAlignment="1">
      <alignment horizontal="center" vertical="center" wrapText="1"/>
    </xf>
    <xf numFmtId="0" fontId="4" fillId="0" borderId="5" xfId="0" applyFont="1" applyBorder="1" applyAlignment="1">
      <alignment horizontal="center" vertical="top"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4" fillId="0" borderId="1" xfId="0" applyFont="1" applyBorder="1" applyAlignment="1">
      <alignment horizontal="center" vertical="top" wrapText="1"/>
    </xf>
    <xf numFmtId="0" fontId="2" fillId="0" borderId="0" xfId="0" applyFont="1" applyBorder="1" applyAlignment="1">
      <alignment horizontal="center" vertical="center" wrapText="1"/>
    </xf>
    <xf numFmtId="0" fontId="2" fillId="0" borderId="5" xfId="0" applyFont="1" applyBorder="1" applyAlignment="1">
      <alignment horizontal="center" vertical="top"/>
    </xf>
    <xf numFmtId="0" fontId="2" fillId="0" borderId="2" xfId="0" applyFont="1" applyBorder="1" applyAlignment="1">
      <alignment vertical="top" wrapText="1"/>
    </xf>
    <xf numFmtId="0" fontId="2" fillId="0" borderId="4" xfId="0" applyFont="1" applyBorder="1" applyAlignment="1">
      <alignment vertical="top" wrapText="1"/>
    </xf>
    <xf numFmtId="0" fontId="2" fillId="0" borderId="13" xfId="0" applyFont="1" applyBorder="1" applyAlignment="1">
      <alignment vertical="top" wrapText="1"/>
    </xf>
    <xf numFmtId="0" fontId="2" fillId="0" borderId="14" xfId="0" applyFont="1" applyBorder="1" applyAlignment="1">
      <alignment vertical="top"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7" fillId="0" borderId="8"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0"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4" fillId="0" borderId="1" xfId="0" applyFont="1" applyBorder="1" applyAlignment="1">
      <alignment horizontal="center" vertical="top" wrapText="1"/>
    </xf>
    <xf numFmtId="0" fontId="2" fillId="0" borderId="5" xfId="0" applyFont="1" applyBorder="1" applyAlignment="1">
      <alignment horizontal="center" vertical="center"/>
    </xf>
    <xf numFmtId="0" fontId="2" fillId="0" borderId="1" xfId="0" applyFont="1" applyBorder="1" applyAlignment="1">
      <alignment horizontal="left" vertical="center"/>
    </xf>
    <xf numFmtId="0" fontId="4" fillId="0" borderId="1" xfId="0" applyFont="1" applyBorder="1" applyAlignment="1">
      <alignment horizontal="center"/>
    </xf>
    <xf numFmtId="14" fontId="4" fillId="0" borderId="1" xfId="0" applyNumberFormat="1" applyFont="1" applyBorder="1" applyAlignment="1">
      <alignment horizontal="center" vertical="center" wrapText="1"/>
    </xf>
    <xf numFmtId="0" fontId="2" fillId="0" borderId="0" xfId="0" applyFont="1" applyBorder="1" applyAlignment="1">
      <alignment horizontal="center" vertical="center" wrapText="1"/>
    </xf>
    <xf numFmtId="1" fontId="4" fillId="0" borderId="5" xfId="0" applyNumberFormat="1" applyFont="1" applyBorder="1" applyAlignment="1">
      <alignment vertical="top"/>
    </xf>
    <xf numFmtId="1" fontId="4" fillId="0" borderId="7" xfId="0" applyNumberFormat="1" applyFont="1" applyBorder="1" applyAlignment="1">
      <alignment vertical="top"/>
    </xf>
    <xf numFmtId="0" fontId="4" fillId="0" borderId="1" xfId="0" applyFont="1" applyBorder="1" applyAlignment="1">
      <alignment horizontal="center" vertical="top"/>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4" fillId="0" borderId="1" xfId="0" applyFont="1" applyBorder="1" applyAlignment="1">
      <alignment horizontal="center" vertical="top" wrapText="1"/>
    </xf>
    <xf numFmtId="0" fontId="0" fillId="0" borderId="0" xfId="0" applyAlignment="1">
      <alignment horizontal="center" vertical="center"/>
    </xf>
    <xf numFmtId="1" fontId="4" fillId="0" borderId="1" xfId="0" applyNumberFormat="1" applyFont="1" applyBorder="1" applyAlignment="1">
      <alignment horizontal="center" vertical="center"/>
    </xf>
    <xf numFmtId="0" fontId="2" fillId="0" borderId="0" xfId="0" applyFont="1" applyBorder="1" applyAlignment="1">
      <alignment horizontal="center" vertical="center" wrapText="1"/>
    </xf>
    <xf numFmtId="14" fontId="4" fillId="0" borderId="1" xfId="0" applyNumberFormat="1" applyFont="1" applyBorder="1" applyAlignment="1">
      <alignment horizontal="center" vertical="center" wrapText="1"/>
    </xf>
    <xf numFmtId="0" fontId="6" fillId="0" borderId="9" xfId="0" applyFont="1" applyBorder="1" applyAlignment="1">
      <alignment horizontal="center" vertical="center"/>
    </xf>
    <xf numFmtId="0" fontId="2" fillId="0" borderId="1" xfId="0" applyFont="1" applyBorder="1" applyAlignment="1"/>
    <xf numFmtId="164" fontId="2" fillId="0" borderId="1" xfId="0" applyNumberFormat="1" applyFont="1" applyBorder="1" applyAlignment="1">
      <alignment horizontal="center" vertical="center"/>
    </xf>
    <xf numFmtId="0" fontId="2" fillId="0" borderId="1" xfId="0" applyFont="1" applyBorder="1" applyAlignment="1">
      <alignment vertical="top"/>
    </xf>
    <xf numFmtId="1" fontId="4" fillId="0" borderId="5" xfId="0" applyNumberFormat="1" applyFont="1" applyBorder="1" applyAlignment="1">
      <alignment horizontal="center" vertical="top"/>
    </xf>
    <xf numFmtId="0" fontId="2" fillId="0" borderId="0" xfId="0" applyFont="1" applyBorder="1" applyAlignment="1"/>
    <xf numFmtId="0" fontId="2" fillId="0" borderId="0" xfId="0" applyFont="1" applyBorder="1" applyAlignment="1">
      <alignment vertical="top"/>
    </xf>
    <xf numFmtId="1" fontId="4" fillId="0" borderId="0" xfId="0" applyNumberFormat="1" applyFont="1" applyBorder="1" applyAlignment="1">
      <alignment horizontal="center" vertical="top"/>
    </xf>
    <xf numFmtId="1" fontId="4" fillId="0" borderId="0" xfId="0" applyNumberFormat="1" applyFont="1" applyBorder="1" applyAlignment="1">
      <alignment vertical="top"/>
    </xf>
    <xf numFmtId="0" fontId="4" fillId="0" borderId="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10" fillId="0" borderId="8"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13" xfId="0" applyFont="1" applyBorder="1" applyAlignment="1">
      <alignment vertical="center"/>
    </xf>
    <xf numFmtId="0" fontId="4" fillId="0" borderId="15" xfId="0" applyFont="1" applyBorder="1" applyAlignment="1">
      <alignment vertical="center"/>
    </xf>
    <xf numFmtId="0" fontId="4" fillId="0" borderId="14" xfId="0" applyFont="1" applyBorder="1" applyAlignment="1">
      <alignment vertical="center"/>
    </xf>
    <xf numFmtId="0" fontId="24" fillId="0" borderId="10" xfId="0" applyFont="1" applyBorder="1" applyAlignment="1">
      <alignment vertical="center"/>
    </xf>
    <xf numFmtId="0" fontId="24" fillId="0" borderId="9" xfId="0" applyFont="1" applyBorder="1" applyAlignment="1">
      <alignment vertical="center"/>
    </xf>
    <xf numFmtId="14" fontId="4" fillId="0" borderId="9" xfId="0" applyNumberFormat="1" applyFont="1" applyBorder="1" applyAlignment="1">
      <alignment horizontal="center" vertical="center"/>
    </xf>
    <xf numFmtId="0" fontId="3" fillId="0" borderId="1" xfId="0" applyFont="1" applyBorder="1" applyAlignment="1">
      <alignment vertical="center"/>
    </xf>
    <xf numFmtId="0" fontId="4" fillId="0" borderId="9" xfId="0" applyFont="1" applyBorder="1" applyAlignment="1">
      <alignment vertical="center"/>
    </xf>
    <xf numFmtId="17" fontId="4" fillId="0" borderId="1" xfId="0" applyNumberFormat="1" applyFont="1" applyBorder="1" applyAlignment="1">
      <alignment vertical="center"/>
    </xf>
    <xf numFmtId="0" fontId="4" fillId="0" borderId="1" xfId="0" applyFont="1" applyBorder="1" applyAlignment="1"/>
    <xf numFmtId="0" fontId="6" fillId="0" borderId="8" xfId="0" applyFont="1" applyBorder="1" applyAlignment="1">
      <alignment vertical="center"/>
    </xf>
    <xf numFmtId="0" fontId="7" fillId="0" borderId="1" xfId="0" applyFont="1" applyBorder="1" applyAlignment="1">
      <alignment vertical="center"/>
    </xf>
    <xf numFmtId="0" fontId="6" fillId="0" borderId="9" xfId="0" applyFont="1" applyBorder="1" applyAlignment="1">
      <alignment vertical="center"/>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1" xfId="0" applyFont="1" applyBorder="1" applyAlignment="1">
      <alignment horizontal="left" vertical="center"/>
    </xf>
    <xf numFmtId="0" fontId="2" fillId="0" borderId="0" xfId="0" applyFont="1" applyBorder="1" applyAlignment="1">
      <alignment horizontal="center" vertical="center"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2" fillId="0" borderId="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top"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2" fillId="0" borderId="0" xfId="0" applyFont="1" applyBorder="1" applyAlignment="1">
      <alignment horizontal="center" vertical="center"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1" fontId="4" fillId="0" borderId="5" xfId="0" applyNumberFormat="1" applyFont="1" applyBorder="1" applyAlignment="1">
      <alignment horizontal="center" vertical="top" wrapText="1"/>
    </xf>
    <xf numFmtId="0" fontId="4" fillId="0" borderId="1" xfId="0" applyFont="1" applyBorder="1" applyAlignment="1">
      <alignment horizontal="center" vertical="top" wrapText="1"/>
    </xf>
    <xf numFmtId="0" fontId="2" fillId="0" borderId="0" xfId="0" applyFont="1" applyBorder="1" applyAlignment="1">
      <alignment horizontal="center" vertical="center" wrapText="1"/>
    </xf>
    <xf numFmtId="0" fontId="42" fillId="0" borderId="1" xfId="0" applyFont="1" applyBorder="1" applyAlignment="1">
      <alignment horizontal="center" vertical="top" wrapText="1"/>
    </xf>
    <xf numFmtId="0" fontId="2" fillId="0" borderId="1" xfId="0" applyFont="1" applyBorder="1" applyAlignment="1">
      <alignment horizontal="center"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4" fillId="0" borderId="5" xfId="0" applyFont="1" applyBorder="1" applyAlignment="1">
      <alignment horizontal="center" vertical="center" wrapText="1"/>
    </xf>
    <xf numFmtId="0" fontId="6" fillId="0" borderId="9" xfId="0" applyFont="1" applyBorder="1" applyAlignment="1">
      <alignment horizontal="center" vertical="center" wrapText="1"/>
    </xf>
    <xf numFmtId="0" fontId="2" fillId="0" borderId="5" xfId="0" applyFont="1" applyBorder="1" applyAlignment="1">
      <alignment horizontal="center" vertical="top" wrapText="1"/>
    </xf>
    <xf numFmtId="0" fontId="4"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 fontId="4" fillId="0" borderId="5" xfId="0" applyNumberFormat="1" applyFont="1" applyBorder="1" applyAlignment="1">
      <alignment horizontal="center" vertical="top" wrapText="1"/>
    </xf>
    <xf numFmtId="0" fontId="4" fillId="0" borderId="1" xfId="0" applyFont="1" applyBorder="1" applyAlignment="1">
      <alignment horizontal="left" vertical="center"/>
    </xf>
    <xf numFmtId="0" fontId="2" fillId="0" borderId="0" xfId="0" applyFont="1" applyBorder="1" applyAlignment="1">
      <alignment horizontal="center" vertical="center" wrapText="1"/>
    </xf>
    <xf numFmtId="0" fontId="4" fillId="0" borderId="5" xfId="0" applyFont="1" applyBorder="1" applyAlignment="1">
      <alignment horizontal="center" vertical="top" wrapText="1"/>
    </xf>
    <xf numFmtId="0" fontId="4" fillId="0" borderId="7" xfId="0" applyFont="1" applyBorder="1" applyAlignment="1">
      <alignment horizontal="center" vertical="top" wrapText="1"/>
    </xf>
    <xf numFmtId="0" fontId="3" fillId="0" borderId="0" xfId="0" applyFont="1" applyAlignment="1">
      <alignment horizontal="left" vertical="center"/>
    </xf>
    <xf numFmtId="0" fontId="3" fillId="0" borderId="0" xfId="0" applyFont="1" applyAlignment="1">
      <alignment horizontal="center" vertical="center"/>
    </xf>
    <xf numFmtId="0" fontId="2" fillId="0" borderId="1" xfId="0" applyFont="1" applyBorder="1" applyAlignment="1">
      <alignment horizontal="center" vertical="top" wrapText="1"/>
    </xf>
    <xf numFmtId="0" fontId="0" fillId="0" borderId="1" xfId="0" applyBorder="1" applyAlignment="1">
      <alignment horizontal="center" vertical="center"/>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1" fontId="4" fillId="0" borderId="1" xfId="0" applyNumberFormat="1" applyFont="1" applyBorder="1" applyAlignment="1">
      <alignment horizontal="center" vertical="top"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 xfId="0" applyFont="1" applyBorder="1" applyAlignment="1">
      <alignment horizontal="center" vertical="top" wrapText="1"/>
    </xf>
    <xf numFmtId="0" fontId="4" fillId="0" borderId="5" xfId="0" applyFont="1" applyBorder="1" applyAlignment="1">
      <alignment horizontal="center" vertical="center"/>
    </xf>
    <xf numFmtId="0" fontId="5" fillId="0" borderId="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left" vertical="center" wrapText="1"/>
    </xf>
    <xf numFmtId="0" fontId="4" fillId="0" borderId="10" xfId="0" applyFont="1" applyBorder="1" applyAlignment="1">
      <alignment horizontal="left" vertical="center" wrapText="1"/>
    </xf>
    <xf numFmtId="0" fontId="4" fillId="0" borderId="9"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7" fillId="0" borderId="8" xfId="0" applyFont="1" applyBorder="1" applyAlignment="1">
      <alignment horizontal="center" vertical="center" wrapText="1"/>
    </xf>
    <xf numFmtId="0" fontId="4" fillId="0" borderId="9" xfId="0" applyFont="1" applyBorder="1" applyAlignment="1">
      <alignment horizontal="center" vertical="center" wrapText="1"/>
    </xf>
    <xf numFmtId="0" fontId="8" fillId="0" borderId="8" xfId="0" applyFont="1" applyBorder="1" applyAlignment="1">
      <alignment horizontal="right" vertical="center" wrapText="1"/>
    </xf>
    <xf numFmtId="0" fontId="8" fillId="0" borderId="10" xfId="0" applyFont="1" applyBorder="1" applyAlignment="1">
      <alignment horizontal="right" vertical="center" wrapText="1"/>
    </xf>
    <xf numFmtId="0" fontId="8" fillId="0" borderId="9" xfId="0" applyFont="1" applyBorder="1" applyAlignment="1">
      <alignment horizontal="right"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2" fillId="0" borderId="7" xfId="0" applyFont="1" applyBorder="1" applyAlignment="1">
      <alignment horizontal="center" vertical="top" wrapText="1"/>
    </xf>
    <xf numFmtId="0" fontId="3" fillId="0" borderId="15" xfId="0" applyFont="1" applyBorder="1" applyAlignment="1">
      <alignment horizontal="center" vertical="center" wrapText="1"/>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Alignment="1">
      <alignment horizontal="left" vertical="center"/>
    </xf>
    <xf numFmtId="0" fontId="4" fillId="0" borderId="0" xfId="0" applyFont="1" applyBorder="1" applyAlignment="1">
      <alignment horizontal="left" vertical="center"/>
    </xf>
    <xf numFmtId="17" fontId="2" fillId="0" borderId="2" xfId="0" applyNumberFormat="1"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4" fillId="0" borderId="1"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0" xfId="0" applyFont="1" applyAlignment="1">
      <alignment horizontal="center" vertical="center"/>
    </xf>
    <xf numFmtId="0" fontId="4" fillId="0" borderId="0"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wrapText="1"/>
    </xf>
    <xf numFmtId="17" fontId="16" fillId="0" borderId="5" xfId="0" applyNumberFormat="1"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3" xfId="0" applyFont="1" applyBorder="1" applyAlignment="1">
      <alignment horizontal="center" vertical="top" wrapText="1"/>
    </xf>
    <xf numFmtId="0" fontId="2" fillId="0" borderId="14" xfId="0" applyFont="1" applyBorder="1" applyAlignment="1">
      <alignment horizontal="center" vertical="top" wrapText="1"/>
    </xf>
    <xf numFmtId="0" fontId="13" fillId="0" borderId="8" xfId="0" applyFont="1" applyBorder="1" applyAlignment="1">
      <alignment horizontal="right" vertical="center" wrapText="1"/>
    </xf>
    <xf numFmtId="0" fontId="13" fillId="0" borderId="10" xfId="0" applyFont="1" applyBorder="1" applyAlignment="1">
      <alignment horizontal="right" vertical="center" wrapText="1"/>
    </xf>
    <xf numFmtId="0" fontId="13" fillId="0" borderId="9" xfId="0" applyFont="1" applyBorder="1" applyAlignment="1">
      <alignment horizontal="right" vertical="center" wrapTex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9" fillId="0" borderId="10" xfId="0" applyFont="1" applyBorder="1" applyAlignment="1">
      <alignment horizontal="center" vertical="center" textRotation="90" wrapText="1"/>
    </xf>
    <xf numFmtId="0" fontId="9" fillId="0" borderId="9" xfId="0" applyFont="1" applyBorder="1" applyAlignment="1">
      <alignment horizontal="center" vertical="center" textRotation="90" wrapText="1"/>
    </xf>
    <xf numFmtId="0" fontId="2"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17" fontId="2" fillId="0" borderId="5" xfId="0" applyNumberFormat="1"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4" fillId="0" borderId="1"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17" fontId="2" fillId="0" borderId="6" xfId="0" applyNumberFormat="1" applyFont="1" applyBorder="1" applyAlignment="1">
      <alignment horizontal="center" vertical="center"/>
    </xf>
    <xf numFmtId="17" fontId="2" fillId="0" borderId="7" xfId="0" applyNumberFormat="1" applyFont="1" applyBorder="1" applyAlignment="1">
      <alignment horizontal="center" vertical="center"/>
    </xf>
    <xf numFmtId="0" fontId="2" fillId="0" borderId="1" xfId="0" applyFont="1" applyBorder="1" applyAlignment="1">
      <alignment horizontal="center" vertical="center"/>
    </xf>
    <xf numFmtId="1" fontId="4" fillId="0" borderId="5" xfId="0" applyNumberFormat="1" applyFont="1" applyBorder="1" applyAlignment="1">
      <alignment horizontal="center" vertical="top" wrapText="1"/>
    </xf>
    <xf numFmtId="1" fontId="4" fillId="0" borderId="6" xfId="0" applyNumberFormat="1" applyFont="1" applyBorder="1" applyAlignment="1">
      <alignment horizontal="center" vertical="top" wrapText="1"/>
    </xf>
    <xf numFmtId="1" fontId="4" fillId="0" borderId="7" xfId="0" applyNumberFormat="1" applyFont="1" applyBorder="1" applyAlignment="1">
      <alignment horizontal="center" vertical="top" wrapText="1"/>
    </xf>
    <xf numFmtId="0" fontId="39" fillId="0" borderId="8" xfId="0" applyFont="1" applyBorder="1" applyAlignment="1">
      <alignment horizontal="right" vertical="center" wrapText="1"/>
    </xf>
    <xf numFmtId="0" fontId="39" fillId="0" borderId="10" xfId="0" applyFont="1" applyBorder="1" applyAlignment="1">
      <alignment horizontal="right" vertical="center" wrapText="1"/>
    </xf>
    <xf numFmtId="0" fontId="39" fillId="0" borderId="9" xfId="0" applyFont="1" applyBorder="1" applyAlignment="1">
      <alignment horizontal="right" vertical="center" wrapText="1"/>
    </xf>
    <xf numFmtId="0" fontId="4" fillId="0" borderId="8" xfId="0" applyFont="1" applyBorder="1" applyAlignment="1">
      <alignment horizontal="center" vertical="center" textRotation="90" wrapText="1"/>
    </xf>
    <xf numFmtId="0" fontId="4" fillId="0" borderId="10" xfId="0" applyFont="1" applyBorder="1" applyAlignment="1">
      <alignment horizontal="center" vertical="center" textRotation="90" wrapText="1"/>
    </xf>
    <xf numFmtId="1" fontId="2" fillId="0" borderId="5" xfId="0" applyNumberFormat="1" applyFont="1" applyBorder="1" applyAlignment="1">
      <alignment horizontal="center" vertical="top" wrapText="1"/>
    </xf>
    <xf numFmtId="1" fontId="2" fillId="0" borderId="6" xfId="0" applyNumberFormat="1" applyFont="1" applyBorder="1" applyAlignment="1">
      <alignment horizontal="center" vertical="top" wrapText="1"/>
    </xf>
    <xf numFmtId="1" fontId="2" fillId="0" borderId="7" xfId="0" applyNumberFormat="1" applyFont="1" applyBorder="1" applyAlignment="1">
      <alignment horizontal="center" vertical="top" wrapText="1"/>
    </xf>
    <xf numFmtId="0" fontId="13" fillId="0" borderId="8"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9" xfId="0" applyFont="1" applyBorder="1" applyAlignment="1">
      <alignment horizontal="center" vertical="center" wrapText="1"/>
    </xf>
    <xf numFmtId="0" fontId="4" fillId="0" borderId="1" xfId="0" applyFont="1" applyBorder="1" applyAlignment="1">
      <alignment horizontal="center"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 xfId="0" applyFont="1" applyBorder="1" applyAlignment="1">
      <alignment horizontal="center" vertical="top" wrapText="1"/>
    </xf>
    <xf numFmtId="0" fontId="2" fillId="0" borderId="4" xfId="0" applyFont="1" applyBorder="1" applyAlignment="1">
      <alignment horizontal="center" vertical="top" wrapText="1"/>
    </xf>
    <xf numFmtId="0" fontId="4" fillId="0" borderId="9" xfId="0" applyFont="1" applyBorder="1" applyAlignment="1">
      <alignment horizontal="center" vertical="center" textRotation="90" wrapText="1"/>
    </xf>
    <xf numFmtId="0" fontId="16" fillId="0" borderId="5" xfId="0" applyFont="1" applyBorder="1" applyAlignment="1">
      <alignment horizontal="center" vertical="center" wrapText="1"/>
    </xf>
    <xf numFmtId="0" fontId="2" fillId="0" borderId="8" xfId="0" applyFont="1" applyBorder="1" applyAlignment="1">
      <alignment horizontal="center" vertical="center" wrapText="1"/>
    </xf>
    <xf numFmtId="0" fontId="4" fillId="0" borderId="19" xfId="0" applyFont="1" applyBorder="1" applyAlignment="1">
      <alignment horizontal="center" vertical="center" wrapText="1"/>
    </xf>
    <xf numFmtId="0" fontId="9" fillId="0" borderId="8" xfId="0" applyFont="1" applyBorder="1" applyAlignment="1">
      <alignment horizontal="center" vertical="center" textRotation="90" wrapText="1"/>
    </xf>
    <xf numFmtId="0" fontId="9" fillId="0" borderId="12" xfId="0" applyFont="1" applyBorder="1" applyAlignment="1">
      <alignment horizontal="center" vertical="center" textRotation="90" wrapText="1"/>
    </xf>
    <xf numFmtId="0" fontId="5"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1" fontId="2" fillId="0" borderId="1" xfId="0" applyNumberFormat="1" applyFont="1" applyBorder="1" applyAlignment="1">
      <alignment horizontal="center" vertical="center" wrapText="1"/>
    </xf>
    <xf numFmtId="1" fontId="2" fillId="0" borderId="8" xfId="0" applyNumberFormat="1" applyFont="1" applyBorder="1" applyAlignment="1">
      <alignment horizontal="center" vertical="center" wrapText="1"/>
    </xf>
    <xf numFmtId="1" fontId="4" fillId="0" borderId="22" xfId="0" applyNumberFormat="1" applyFont="1" applyBorder="1" applyAlignment="1">
      <alignment horizontal="center" vertical="center" wrapText="1"/>
    </xf>
    <xf numFmtId="1" fontId="4" fillId="0" borderId="21" xfId="0" applyNumberFormat="1" applyFont="1" applyBorder="1" applyAlignment="1">
      <alignment horizontal="center" vertical="center" wrapText="1"/>
    </xf>
    <xf numFmtId="1" fontId="2" fillId="0" borderId="2" xfId="0" applyNumberFormat="1" applyFont="1" applyBorder="1" applyAlignment="1">
      <alignment horizontal="center" vertical="center" wrapText="1"/>
    </xf>
    <xf numFmtId="1" fontId="2" fillId="0" borderId="4"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1" fontId="4" fillId="0" borderId="17" xfId="0" applyNumberFormat="1" applyFont="1" applyBorder="1" applyAlignment="1">
      <alignment horizontal="center" vertical="center" wrapText="1"/>
    </xf>
    <xf numFmtId="1" fontId="2" fillId="0" borderId="1" xfId="0" applyNumberFormat="1" applyFont="1" applyBorder="1" applyAlignment="1">
      <alignment horizontal="center" vertical="top" wrapText="1"/>
    </xf>
    <xf numFmtId="1" fontId="5" fillId="0" borderId="1" xfId="0" applyNumberFormat="1" applyFont="1" applyBorder="1" applyAlignment="1">
      <alignment horizontal="center" vertical="center"/>
    </xf>
    <xf numFmtId="0" fontId="4" fillId="0" borderId="8"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0" xfId="0" applyFont="1" applyBorder="1" applyAlignment="1">
      <alignment horizontal="center" vertical="center" wrapText="1"/>
    </xf>
    <xf numFmtId="0" fontId="4" fillId="0" borderId="14" xfId="0" applyFont="1" applyBorder="1" applyAlignment="1">
      <alignment horizontal="center" vertical="center" textRotation="90" wrapText="1"/>
    </xf>
    <xf numFmtId="1" fontId="2" fillId="0" borderId="5" xfId="0" applyNumberFormat="1" applyFont="1" applyBorder="1" applyAlignment="1">
      <alignment horizontal="center" vertical="center" wrapText="1"/>
    </xf>
    <xf numFmtId="1" fontId="2" fillId="0" borderId="7" xfId="0" applyNumberFormat="1" applyFont="1" applyBorder="1" applyAlignment="1">
      <alignment horizontal="center" vertical="center" wrapText="1"/>
    </xf>
    <xf numFmtId="1" fontId="4" fillId="0" borderId="5" xfId="0" applyNumberFormat="1" applyFont="1" applyBorder="1" applyAlignment="1">
      <alignment horizontal="center" vertical="center" wrapText="1"/>
    </xf>
    <xf numFmtId="1" fontId="4" fillId="0" borderId="6" xfId="0" applyNumberFormat="1" applyFont="1" applyBorder="1" applyAlignment="1">
      <alignment horizontal="center" vertical="center" wrapText="1"/>
    </xf>
    <xf numFmtId="0" fontId="0" fillId="0" borderId="1" xfId="0" applyFont="1" applyBorder="1" applyAlignment="1">
      <alignment horizontal="center" vertical="center" wrapText="1"/>
    </xf>
    <xf numFmtId="14" fontId="2" fillId="0" borderId="5" xfId="0" applyNumberFormat="1" applyFont="1" applyBorder="1" applyAlignment="1">
      <alignment horizontal="center" vertical="center" wrapText="1"/>
    </xf>
    <xf numFmtId="14" fontId="2" fillId="0" borderId="6" xfId="0" applyNumberFormat="1" applyFont="1" applyBorder="1" applyAlignment="1">
      <alignment horizontal="center" vertical="center" wrapText="1"/>
    </xf>
    <xf numFmtId="14" fontId="2" fillId="0" borderId="7" xfId="0" applyNumberFormat="1" applyFont="1" applyBorder="1" applyAlignment="1">
      <alignment horizontal="center" vertical="center" wrapText="1"/>
    </xf>
    <xf numFmtId="0" fontId="8" fillId="0" borderId="1" xfId="0" applyFont="1" applyBorder="1" applyAlignment="1">
      <alignment horizontal="right"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2" fillId="0" borderId="5" xfId="0" applyFont="1" applyBorder="1" applyAlignment="1">
      <alignment horizontal="center" vertical="center"/>
    </xf>
    <xf numFmtId="0" fontId="5" fillId="0" borderId="1" xfId="0" applyFont="1" applyBorder="1" applyAlignment="1">
      <alignment horizontal="center" vertical="center"/>
    </xf>
    <xf numFmtId="0" fontId="4" fillId="0" borderId="6" xfId="0" applyFont="1" applyBorder="1" applyAlignment="1">
      <alignment horizontal="center" vertical="center" wrapText="1"/>
    </xf>
    <xf numFmtId="1" fontId="4" fillId="0" borderId="7" xfId="0" applyNumberFormat="1"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1" fontId="17" fillId="0" borderId="5" xfId="0" applyNumberFormat="1" applyFont="1" applyBorder="1" applyAlignment="1">
      <alignment horizontal="center" vertical="center"/>
    </xf>
    <xf numFmtId="1" fontId="17" fillId="0" borderId="6" xfId="0" applyNumberFormat="1" applyFont="1" applyBorder="1" applyAlignment="1">
      <alignment horizontal="center" vertical="center"/>
    </xf>
    <xf numFmtId="1" fontId="17" fillId="0" borderId="7" xfId="0" applyNumberFormat="1" applyFont="1" applyBorder="1" applyAlignment="1">
      <alignment horizontal="center" vertical="center"/>
    </xf>
    <xf numFmtId="1" fontId="17" fillId="0" borderId="1" xfId="0" applyNumberFormat="1" applyFont="1" applyBorder="1" applyAlignment="1">
      <alignment horizontal="center" vertical="center"/>
    </xf>
    <xf numFmtId="1" fontId="5" fillId="0" borderId="5" xfId="0" applyNumberFormat="1" applyFont="1" applyBorder="1" applyAlignment="1">
      <alignment horizontal="center" vertical="center"/>
    </xf>
    <xf numFmtId="1" fontId="5" fillId="0" borderId="7" xfId="0" applyNumberFormat="1" applyFont="1" applyBorder="1" applyAlignment="1">
      <alignment horizontal="center" vertical="center"/>
    </xf>
    <xf numFmtId="0" fontId="0" fillId="0" borderId="0" xfId="0" applyAlignment="1">
      <alignment horizontal="center" vertical="center"/>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top" wrapText="1"/>
    </xf>
    <xf numFmtId="0" fontId="15" fillId="0" borderId="6" xfId="0" applyFont="1" applyBorder="1" applyAlignment="1">
      <alignment horizontal="center" vertical="top" wrapText="1"/>
    </xf>
    <xf numFmtId="0" fontId="15" fillId="0" borderId="7" xfId="0" applyFont="1" applyBorder="1" applyAlignment="1">
      <alignment horizontal="center" vertical="top" wrapText="1"/>
    </xf>
    <xf numFmtId="0" fontId="15"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1" fontId="19" fillId="0" borderId="1" xfId="0" applyNumberFormat="1" applyFont="1" applyBorder="1" applyAlignment="1">
      <alignment horizontal="center" vertical="center" wrapText="1"/>
    </xf>
    <xf numFmtId="1" fontId="15" fillId="0" borderId="5" xfId="0" applyNumberFormat="1" applyFont="1" applyBorder="1" applyAlignment="1">
      <alignment horizontal="center" vertical="top" wrapText="1"/>
    </xf>
    <xf numFmtId="1" fontId="15" fillId="0" borderId="6" xfId="0" applyNumberFormat="1" applyFont="1" applyBorder="1" applyAlignment="1">
      <alignment horizontal="center" vertical="top" wrapText="1"/>
    </xf>
    <xf numFmtId="1" fontId="15" fillId="0" borderId="7" xfId="0" applyNumberFormat="1" applyFont="1" applyBorder="1" applyAlignment="1">
      <alignment horizontal="center" vertical="top" wrapText="1"/>
    </xf>
    <xf numFmtId="0" fontId="19" fillId="0" borderId="8" xfId="0" applyFont="1" applyBorder="1" applyAlignment="1">
      <alignment horizontal="center"/>
    </xf>
    <xf numFmtId="0" fontId="19" fillId="0" borderId="10" xfId="0" applyFont="1" applyBorder="1" applyAlignment="1">
      <alignment horizontal="center"/>
    </xf>
    <xf numFmtId="0" fontId="19" fillId="0" borderId="8" xfId="0" applyFont="1" applyBorder="1" applyAlignment="1">
      <alignment horizontal="center" vertical="center"/>
    </xf>
    <xf numFmtId="0" fontId="19" fillId="0" borderId="10" xfId="0" applyFont="1" applyBorder="1" applyAlignment="1">
      <alignment horizontal="center" vertical="center"/>
    </xf>
    <xf numFmtId="0" fontId="18" fillId="0" borderId="1" xfId="0" applyFont="1" applyBorder="1" applyAlignment="1">
      <alignment horizontal="center" vertical="center" wrapText="1"/>
    </xf>
    <xf numFmtId="0" fontId="20" fillId="0" borderId="8" xfId="0" applyFont="1" applyBorder="1" applyAlignment="1">
      <alignment horizontal="right" vertical="center" wrapText="1"/>
    </xf>
    <xf numFmtId="0" fontId="20" fillId="0" borderId="10" xfId="0" applyFont="1" applyBorder="1" applyAlignment="1">
      <alignment horizontal="right"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22" fillId="0" borderId="2" xfId="0" applyFont="1" applyBorder="1" applyAlignment="1">
      <alignment horizontal="left" vertical="top"/>
    </xf>
    <xf numFmtId="0" fontId="22" fillId="0" borderId="4" xfId="0" applyFont="1" applyBorder="1" applyAlignment="1">
      <alignment horizontal="left" vertical="top"/>
    </xf>
    <xf numFmtId="0" fontId="22" fillId="0" borderId="13" xfId="0" applyFont="1" applyBorder="1" applyAlignment="1">
      <alignment horizontal="left" vertical="top"/>
    </xf>
    <xf numFmtId="0" fontId="22" fillId="0" borderId="14" xfId="0" applyFont="1" applyBorder="1" applyAlignment="1">
      <alignment horizontal="left" vertical="top"/>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0" fillId="0" borderId="5" xfId="0" applyFont="1" applyBorder="1" applyAlignment="1">
      <alignment horizontal="left" vertical="center" wrapText="1"/>
    </xf>
    <xf numFmtId="0" fontId="0" fillId="0" borderId="7" xfId="0" applyFont="1" applyBorder="1" applyAlignment="1">
      <alignment horizontal="left" vertical="center" wrapText="1"/>
    </xf>
    <xf numFmtId="0" fontId="0" fillId="0" borderId="5" xfId="0" applyFont="1" applyBorder="1" applyAlignment="1">
      <alignment horizontal="center" vertical="top"/>
    </xf>
    <xf numFmtId="0" fontId="0" fillId="0" borderId="7" xfId="0" applyFont="1" applyBorder="1" applyAlignment="1">
      <alignment horizontal="center" vertical="top"/>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5" fillId="0" borderId="9" xfId="0" applyFont="1" applyBorder="1" applyAlignment="1">
      <alignment horizontal="center" vertical="center"/>
    </xf>
    <xf numFmtId="0" fontId="5" fillId="0" borderId="5" xfId="0" applyFont="1" applyBorder="1" applyAlignment="1">
      <alignment horizontal="center" vertical="top"/>
    </xf>
    <xf numFmtId="0" fontId="5" fillId="0" borderId="7" xfId="0" applyFont="1" applyBorder="1" applyAlignment="1">
      <alignment horizontal="center" vertical="top"/>
    </xf>
    <xf numFmtId="17" fontId="4" fillId="0" borderId="5" xfId="0" applyNumberFormat="1" applyFont="1" applyBorder="1" applyAlignment="1">
      <alignment horizontal="center" vertical="center"/>
    </xf>
    <xf numFmtId="17" fontId="4" fillId="0" borderId="6" xfId="0" applyNumberFormat="1" applyFont="1" applyBorder="1" applyAlignment="1">
      <alignment horizontal="center" vertical="center"/>
    </xf>
    <xf numFmtId="17" fontId="4" fillId="0" borderId="7" xfId="0" applyNumberFormat="1" applyFont="1" applyBorder="1" applyAlignment="1">
      <alignment horizontal="center" vertical="center"/>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21" fillId="0" borderId="1"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10" xfId="0" applyFont="1" applyBorder="1" applyAlignment="1">
      <alignment horizontal="center" vertical="center" wrapText="1"/>
    </xf>
    <xf numFmtId="0" fontId="3" fillId="0" borderId="0" xfId="0" applyFont="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8" fillId="0" borderId="8" xfId="0" applyFont="1" applyBorder="1" applyAlignment="1">
      <alignment horizontal="right" vertical="top" wrapText="1"/>
    </xf>
    <xf numFmtId="0" fontId="8" fillId="0" borderId="10" xfId="0" applyFont="1" applyBorder="1" applyAlignment="1">
      <alignment horizontal="right" vertical="top" wrapText="1"/>
    </xf>
    <xf numFmtId="0" fontId="8" fillId="0" borderId="9" xfId="0" applyFont="1" applyBorder="1" applyAlignment="1">
      <alignment horizontal="right" vertical="top" wrapText="1"/>
    </xf>
    <xf numFmtId="0" fontId="19" fillId="0" borderId="9" xfId="0" applyFont="1" applyBorder="1" applyAlignment="1">
      <alignment horizontal="center"/>
    </xf>
    <xf numFmtId="0" fontId="19" fillId="0" borderId="9" xfId="0" applyFont="1" applyBorder="1" applyAlignment="1">
      <alignment horizontal="center" vertical="center"/>
    </xf>
    <xf numFmtId="0" fontId="20" fillId="0" borderId="8"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9"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 xfId="0" applyFont="1" applyBorder="1" applyAlignment="1">
      <alignment horizontal="center" vertical="center"/>
    </xf>
    <xf numFmtId="1" fontId="19" fillId="0" borderId="5" xfId="0" applyNumberFormat="1" applyFont="1" applyBorder="1" applyAlignment="1">
      <alignment horizontal="center" vertical="center" wrapText="1"/>
    </xf>
    <xf numFmtId="1" fontId="19" fillId="0" borderId="7"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5" xfId="0" applyFont="1" applyBorder="1" applyAlignment="1">
      <alignment horizontal="center" vertical="center"/>
    </xf>
    <xf numFmtId="0" fontId="19" fillId="0" borderId="7" xfId="0" applyFont="1" applyBorder="1" applyAlignment="1">
      <alignment horizontal="center" vertical="center"/>
    </xf>
    <xf numFmtId="1" fontId="19" fillId="0" borderId="5" xfId="0" applyNumberFormat="1" applyFont="1" applyBorder="1" applyAlignment="1">
      <alignment horizontal="center" vertical="center"/>
    </xf>
    <xf numFmtId="1" fontId="19" fillId="0" borderId="7" xfId="0" applyNumberFormat="1" applyFont="1" applyBorder="1" applyAlignment="1">
      <alignment horizontal="center" vertical="center"/>
    </xf>
    <xf numFmtId="0" fontId="2" fillId="0" borderId="8" xfId="0" applyFont="1" applyBorder="1" applyAlignment="1">
      <alignment horizontal="center"/>
    </xf>
    <xf numFmtId="0" fontId="2" fillId="0" borderId="10" xfId="0" applyFont="1" applyBorder="1" applyAlignment="1">
      <alignment horizontal="center"/>
    </xf>
    <xf numFmtId="0" fontId="2" fillId="0" borderId="9" xfId="0" applyFont="1" applyBorder="1" applyAlignment="1">
      <alignment horizontal="center"/>
    </xf>
    <xf numFmtId="0" fontId="13" fillId="0" borderId="2" xfId="0" applyFont="1" applyBorder="1" applyAlignment="1">
      <alignment horizontal="right" vertical="center" wrapText="1"/>
    </xf>
    <xf numFmtId="0" fontId="13" fillId="0" borderId="4" xfId="0" applyFont="1" applyBorder="1" applyAlignment="1">
      <alignment horizontal="right" vertical="center" wrapText="1"/>
    </xf>
    <xf numFmtId="0" fontId="13" fillId="0" borderId="11" xfId="0" applyFont="1" applyBorder="1" applyAlignment="1">
      <alignment horizontal="right" vertical="center" wrapText="1"/>
    </xf>
    <xf numFmtId="0" fontId="13" fillId="0" borderId="12" xfId="0" applyFont="1" applyBorder="1" applyAlignment="1">
      <alignment horizontal="right" vertical="center" wrapText="1"/>
    </xf>
    <xf numFmtId="0" fontId="13" fillId="0" borderId="13" xfId="0" applyFont="1" applyBorder="1" applyAlignment="1">
      <alignment horizontal="right" vertical="center" wrapText="1"/>
    </xf>
    <xf numFmtId="0" fontId="13" fillId="0" borderId="14" xfId="0" applyFont="1" applyBorder="1" applyAlignment="1">
      <alignment horizontal="right" vertical="center" wrapText="1"/>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0" fillId="0" borderId="1" xfId="0" applyFont="1" applyBorder="1" applyAlignment="1">
      <alignment horizontal="center" vertical="center"/>
    </xf>
    <xf numFmtId="0" fontId="8" fillId="0" borderId="9" xfId="0" applyFont="1" applyBorder="1" applyAlignment="1">
      <alignment horizontal="center"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9" fillId="0" borderId="1" xfId="0" applyFont="1" applyBorder="1" applyAlignment="1">
      <alignment horizontal="center" vertical="center" wrapText="1"/>
    </xf>
    <xf numFmtId="14" fontId="5" fillId="0" borderId="5" xfId="0" applyNumberFormat="1" applyFont="1" applyBorder="1" applyAlignment="1">
      <alignment horizontal="center" vertical="center" wrapText="1"/>
    </xf>
    <xf numFmtId="17" fontId="2" fillId="0" borderId="1" xfId="0" applyNumberFormat="1" applyFont="1" applyBorder="1" applyAlignment="1">
      <alignment horizontal="center" vertical="top" wrapText="1"/>
    </xf>
    <xf numFmtId="0" fontId="7" fillId="0" borderId="1" xfId="0" applyFont="1" applyBorder="1" applyAlignment="1">
      <alignment horizontal="center" vertical="center" wrapText="1"/>
    </xf>
    <xf numFmtId="0" fontId="22" fillId="0" borderId="5" xfId="0" applyFont="1" applyBorder="1" applyAlignment="1">
      <alignment horizontal="center" vertical="top" wrapText="1"/>
    </xf>
    <xf numFmtId="0" fontId="22" fillId="0" borderId="6" xfId="0" applyFont="1" applyBorder="1" applyAlignment="1">
      <alignment horizontal="center" vertical="top"/>
    </xf>
    <xf numFmtId="0" fontId="22" fillId="0" borderId="7" xfId="0" applyFont="1" applyBorder="1" applyAlignment="1">
      <alignment horizontal="center" vertical="top"/>
    </xf>
    <xf numFmtId="1" fontId="4" fillId="0" borderId="1" xfId="0" applyNumberFormat="1" applyFont="1" applyBorder="1" applyAlignment="1">
      <alignment horizontal="center" vertical="center" wrapText="1"/>
    </xf>
    <xf numFmtId="1" fontId="4" fillId="0" borderId="1" xfId="0" applyNumberFormat="1" applyFont="1" applyBorder="1" applyAlignment="1">
      <alignment horizontal="center" vertical="center"/>
    </xf>
    <xf numFmtId="1" fontId="4" fillId="0" borderId="5" xfId="0" applyNumberFormat="1" applyFont="1" applyBorder="1" applyAlignment="1">
      <alignment horizontal="center"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9" fillId="0" borderId="2" xfId="0" applyFont="1" applyBorder="1" applyAlignment="1">
      <alignment horizontal="right" vertical="center" wrapText="1"/>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9" fillId="0" borderId="11" xfId="0" applyFont="1" applyBorder="1" applyAlignment="1">
      <alignment horizontal="right" vertical="center" wrapText="1"/>
    </xf>
    <xf numFmtId="0" fontId="9" fillId="0" borderId="0" xfId="0" applyFont="1" applyBorder="1" applyAlignment="1">
      <alignment horizontal="right" vertical="center" wrapText="1"/>
    </xf>
    <xf numFmtId="0" fontId="9" fillId="0" borderId="12" xfId="0" applyFont="1" applyBorder="1" applyAlignment="1">
      <alignment horizontal="right" vertical="center" wrapText="1"/>
    </xf>
    <xf numFmtId="0" fontId="9" fillId="0" borderId="13" xfId="0" applyFont="1" applyBorder="1" applyAlignment="1">
      <alignment horizontal="right" vertical="center" wrapText="1"/>
    </xf>
    <xf numFmtId="0" fontId="9" fillId="0" borderId="15" xfId="0" applyFont="1" applyBorder="1" applyAlignment="1">
      <alignment horizontal="right" vertical="center" wrapText="1"/>
    </xf>
    <xf numFmtId="0" fontId="9" fillId="0" borderId="14" xfId="0" applyFont="1" applyBorder="1" applyAlignment="1">
      <alignment horizontal="right" vertical="center" wrapText="1"/>
    </xf>
    <xf numFmtId="14" fontId="6" fillId="0" borderId="8" xfId="0" applyNumberFormat="1"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11" xfId="0" applyFont="1" applyBorder="1" applyAlignment="1">
      <alignment horizontal="left" vertical="center" wrapText="1"/>
    </xf>
    <xf numFmtId="0" fontId="25" fillId="0" borderId="0" xfId="0" applyFont="1" applyBorder="1" applyAlignment="1">
      <alignment horizontal="left" vertical="center" wrapText="1"/>
    </xf>
    <xf numFmtId="0" fontId="25" fillId="0" borderId="12" xfId="0" applyFont="1" applyBorder="1" applyAlignment="1">
      <alignment horizontal="left" vertical="center" wrapText="1"/>
    </xf>
    <xf numFmtId="0" fontId="25" fillId="0" borderId="1" xfId="0" applyFont="1" applyBorder="1" applyAlignment="1">
      <alignment horizontal="left" vertical="center" wrapText="1"/>
    </xf>
    <xf numFmtId="0" fontId="27" fillId="0" borderId="5" xfId="0" applyFont="1" applyBorder="1" applyAlignment="1">
      <alignment horizontal="center" vertical="top"/>
    </xf>
    <xf numFmtId="0" fontId="27" fillId="0" borderId="6" xfId="0" applyFont="1" applyBorder="1" applyAlignment="1">
      <alignment horizontal="center" vertical="top"/>
    </xf>
    <xf numFmtId="0" fontId="27" fillId="0" borderId="7" xfId="0" applyFont="1" applyBorder="1" applyAlignment="1">
      <alignment horizontal="center" vertical="top"/>
    </xf>
    <xf numFmtId="0" fontId="27" fillId="0" borderId="5" xfId="0" applyFont="1" applyBorder="1" applyAlignment="1">
      <alignment horizontal="center" vertical="center" wrapText="1"/>
    </xf>
    <xf numFmtId="0" fontId="27" fillId="0" borderId="7"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0"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4" xfId="0" applyFont="1" applyBorder="1" applyAlignment="1">
      <alignment horizontal="center" vertical="center" wrapText="1"/>
    </xf>
    <xf numFmtId="14" fontId="28" fillId="0" borderId="8" xfId="0" applyNumberFormat="1" applyFont="1" applyBorder="1" applyAlignment="1">
      <alignment horizontal="center" vertical="center" wrapText="1"/>
    </xf>
    <xf numFmtId="0" fontId="28" fillId="0" borderId="10" xfId="0" applyFont="1" applyBorder="1" applyAlignment="1">
      <alignment horizontal="center" vertical="center" wrapText="1"/>
    </xf>
    <xf numFmtId="0" fontId="28" fillId="0" borderId="9" xfId="0" applyFont="1" applyBorder="1" applyAlignment="1">
      <alignment horizontal="center" vertical="center" wrapText="1"/>
    </xf>
    <xf numFmtId="0" fontId="18" fillId="0" borderId="9"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2" fillId="0" borderId="9" xfId="0" applyFont="1" applyBorder="1" applyAlignment="1">
      <alignment horizontal="center" vertical="center" wrapText="1"/>
    </xf>
    <xf numFmtId="0" fontId="4" fillId="0" borderId="17" xfId="0" applyFont="1" applyBorder="1" applyAlignment="1">
      <alignment horizontal="center" vertical="top" wrapText="1"/>
    </xf>
    <xf numFmtId="0" fontId="4" fillId="0" borderId="18" xfId="0" applyFont="1" applyBorder="1" applyAlignment="1">
      <alignment horizontal="center" vertical="top" wrapText="1"/>
    </xf>
    <xf numFmtId="0" fontId="2" fillId="0" borderId="1" xfId="0" applyFont="1" applyBorder="1" applyAlignment="1">
      <alignment horizontal="left" vertical="center"/>
    </xf>
    <xf numFmtId="14" fontId="4" fillId="0" borderId="2" xfId="0" applyNumberFormat="1" applyFont="1" applyBorder="1" applyAlignment="1">
      <alignment horizontal="center" vertical="center" wrapText="1"/>
    </xf>
    <xf numFmtId="0" fontId="15" fillId="0" borderId="5" xfId="0" applyFont="1" applyBorder="1" applyAlignment="1">
      <alignment horizontal="center" vertical="center"/>
    </xf>
    <xf numFmtId="0" fontId="15" fillId="0" borderId="7" xfId="0" applyFont="1" applyBorder="1" applyAlignment="1">
      <alignment horizontal="center" vertical="center"/>
    </xf>
    <xf numFmtId="1" fontId="2" fillId="0" borderId="6"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11" fillId="0" borderId="0"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8" fillId="0" borderId="0" xfId="0" applyFont="1" applyBorder="1" applyAlignment="1">
      <alignment horizontal="right" vertical="center"/>
    </xf>
    <xf numFmtId="14" fontId="9" fillId="0" borderId="0" xfId="0" applyNumberFormat="1" applyFont="1" applyBorder="1" applyAlignment="1">
      <alignment horizontal="center" vertical="center"/>
    </xf>
    <xf numFmtId="0" fontId="9" fillId="0" borderId="0" xfId="0" applyFont="1" applyBorder="1" applyAlignment="1">
      <alignment horizontal="center" vertical="center"/>
    </xf>
    <xf numFmtId="0" fontId="9" fillId="0" borderId="0" xfId="0" applyFont="1" applyBorder="1" applyAlignment="1">
      <alignment horizontal="left" vertical="center"/>
    </xf>
    <xf numFmtId="1" fontId="10" fillId="0" borderId="0" xfId="0" applyNumberFormat="1" applyFont="1" applyBorder="1" applyAlignment="1">
      <alignment horizontal="right" vertical="center"/>
    </xf>
    <xf numFmtId="0" fontId="10" fillId="0" borderId="0" xfId="0" applyFont="1" applyBorder="1" applyAlignment="1">
      <alignment horizontal="right" vertical="center"/>
    </xf>
    <xf numFmtId="0" fontId="34" fillId="0" borderId="0" xfId="0" applyFont="1" applyBorder="1" applyAlignment="1">
      <alignment horizontal="center" vertical="center"/>
    </xf>
    <xf numFmtId="1" fontId="35" fillId="0" borderId="0" xfId="0" applyNumberFormat="1" applyFont="1" applyBorder="1" applyAlignment="1">
      <alignment horizontal="left" vertical="top"/>
    </xf>
    <xf numFmtId="0" fontId="33" fillId="0" borderId="0" xfId="0" applyFont="1" applyAlignment="1">
      <alignment horizontal="center" vertical="center"/>
    </xf>
    <xf numFmtId="0" fontId="31" fillId="0" borderId="0" xfId="0" applyFont="1" applyAlignment="1">
      <alignment horizontal="center"/>
    </xf>
    <xf numFmtId="0" fontId="32" fillId="0" borderId="15" xfId="0" applyFont="1" applyBorder="1" applyAlignment="1">
      <alignment horizontal="center" vertical="center"/>
    </xf>
    <xf numFmtId="0" fontId="14" fillId="0" borderId="15"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10" fillId="0" borderId="0" xfId="0" applyFont="1" applyAlignment="1">
      <alignment horizontal="center" vertical="center"/>
    </xf>
    <xf numFmtId="0" fontId="10" fillId="0" borderId="15" xfId="0" applyFont="1" applyBorder="1" applyAlignment="1">
      <alignment horizontal="center" vertical="center"/>
    </xf>
    <xf numFmtId="165" fontId="9" fillId="0" borderId="1" xfId="0" applyNumberFormat="1" applyFont="1" applyBorder="1" applyAlignment="1">
      <alignment horizontal="center" vertical="center"/>
    </xf>
    <xf numFmtId="165" fontId="9" fillId="0" borderId="5" xfId="0" applyNumberFormat="1" applyFont="1" applyBorder="1" applyAlignment="1">
      <alignment horizontal="center" vertical="center"/>
    </xf>
    <xf numFmtId="165" fontId="9" fillId="0" borderId="6" xfId="0" applyNumberFormat="1" applyFont="1" applyBorder="1" applyAlignment="1">
      <alignment horizontal="center" vertical="center"/>
    </xf>
    <xf numFmtId="165" fontId="9" fillId="0" borderId="7" xfId="0" applyNumberFormat="1" applyFont="1" applyBorder="1" applyAlignment="1">
      <alignment horizontal="center" vertical="center"/>
    </xf>
    <xf numFmtId="0" fontId="5" fillId="0" borderId="0" xfId="0" applyFont="1" applyAlignment="1">
      <alignment horizontal="center"/>
    </xf>
    <xf numFmtId="0" fontId="5" fillId="0" borderId="5" xfId="0" applyFont="1" applyBorder="1" applyAlignment="1">
      <alignment horizontal="center" vertical="center"/>
    </xf>
    <xf numFmtId="0" fontId="0" fillId="0" borderId="5" xfId="0" applyFont="1" applyBorder="1" applyAlignment="1">
      <alignment horizontal="center" vertical="center"/>
    </xf>
    <xf numFmtId="0" fontId="0" fillId="0" borderId="7"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13" xfId="0" applyFont="1" applyBorder="1" applyAlignment="1">
      <alignment horizontal="center" vertical="center"/>
    </xf>
    <xf numFmtId="0" fontId="4" fillId="0" borderId="15" xfId="0" applyFont="1" applyBorder="1" applyAlignment="1">
      <alignment horizontal="center" vertical="center"/>
    </xf>
    <xf numFmtId="0" fontId="4" fillId="0" borderId="14" xfId="0" applyFont="1" applyBorder="1" applyAlignment="1">
      <alignment horizontal="center" vertical="center"/>
    </xf>
    <xf numFmtId="0" fontId="9" fillId="0" borderId="8" xfId="0" applyFont="1" applyBorder="1" applyAlignment="1">
      <alignment horizontal="right" vertical="center" wrapText="1"/>
    </xf>
    <xf numFmtId="0" fontId="24" fillId="0" borderId="10" xfId="0" applyFont="1" applyBorder="1" applyAlignment="1">
      <alignment horizontal="right" vertical="center" wrapText="1"/>
    </xf>
    <xf numFmtId="0" fontId="24" fillId="0" borderId="9" xfId="0" applyFont="1" applyBorder="1" applyAlignment="1">
      <alignment horizontal="right" vertical="center" wrapText="1"/>
    </xf>
    <xf numFmtId="1" fontId="4" fillId="0" borderId="5" xfId="0" applyNumberFormat="1" applyFont="1" applyBorder="1" applyAlignment="1">
      <alignment horizontal="left" vertical="top" wrapText="1"/>
    </xf>
    <xf numFmtId="1" fontId="4" fillId="0" borderId="7" xfId="0" applyNumberFormat="1" applyFont="1" applyBorder="1" applyAlignment="1">
      <alignment horizontal="left" vertical="top" wrapText="1"/>
    </xf>
    <xf numFmtId="0" fontId="14" fillId="0" borderId="2" xfId="0" applyFont="1" applyBorder="1" applyAlignment="1">
      <alignment horizontal="center" vertical="top" wrapText="1"/>
    </xf>
    <xf numFmtId="0" fontId="3" fillId="0" borderId="1" xfId="0" applyFont="1" applyBorder="1" applyAlignment="1">
      <alignment horizontal="center" vertical="center" wrapText="1"/>
    </xf>
    <xf numFmtId="17" fontId="4" fillId="0" borderId="1" xfId="0" applyNumberFormat="1" applyFont="1" applyBorder="1" applyAlignment="1">
      <alignment horizontal="center" vertical="center"/>
    </xf>
    <xf numFmtId="0" fontId="4" fillId="0" borderId="1" xfId="0" applyFont="1" applyBorder="1" applyAlignment="1">
      <alignment horizontal="center"/>
    </xf>
    <xf numFmtId="0" fontId="5" fillId="0" borderId="1" xfId="0" applyFont="1" applyBorder="1" applyAlignment="1">
      <alignment horizontal="left" vertical="center" wrapText="1"/>
    </xf>
    <xf numFmtId="0" fontId="10" fillId="0" borderId="8" xfId="0" applyFont="1" applyBorder="1" applyAlignment="1">
      <alignment horizontal="right" vertical="center" wrapText="1"/>
    </xf>
    <xf numFmtId="0" fontId="34" fillId="0" borderId="8" xfId="0" applyFont="1" applyBorder="1" applyAlignment="1">
      <alignment horizontal="right" vertical="center" wrapText="1"/>
    </xf>
    <xf numFmtId="0" fontId="5" fillId="0" borderId="8" xfId="0" applyFont="1" applyBorder="1" applyAlignment="1">
      <alignment horizontal="left" vertical="center" wrapText="1"/>
    </xf>
    <xf numFmtId="0" fontId="5" fillId="0" borderId="10" xfId="0" applyFont="1" applyBorder="1" applyAlignment="1">
      <alignment horizontal="left" vertical="center" wrapText="1"/>
    </xf>
    <xf numFmtId="0" fontId="2" fillId="0" borderId="2"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6" fillId="0" borderId="8"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 xfId="0" applyFont="1" applyBorder="1" applyAlignment="1">
      <alignment horizontal="center" vertical="top" wrapText="1"/>
    </xf>
    <xf numFmtId="0" fontId="2" fillId="0" borderId="15" xfId="0" applyFont="1" applyBorder="1" applyAlignment="1">
      <alignment horizontal="center" vertical="top" wrapText="1"/>
    </xf>
    <xf numFmtId="0" fontId="4" fillId="0" borderId="10" xfId="0" applyFont="1" applyBorder="1" applyAlignment="1">
      <alignment horizontal="center" vertical="center" wrapText="1"/>
    </xf>
    <xf numFmtId="0" fontId="40" fillId="0" borderId="8" xfId="0" applyFont="1" applyBorder="1" applyAlignment="1">
      <alignment horizontal="right" vertical="center" wrapText="1"/>
    </xf>
    <xf numFmtId="0" fontId="24" fillId="0" borderId="8" xfId="0" applyFont="1" applyBorder="1" applyAlignment="1">
      <alignment horizontal="right" vertical="center" wrapText="1"/>
    </xf>
    <xf numFmtId="0" fontId="16" fillId="0" borderId="9" xfId="0" applyFont="1" applyBorder="1" applyAlignment="1">
      <alignment horizontal="center" vertical="center"/>
    </xf>
    <xf numFmtId="1" fontId="4" fillId="0" borderId="2" xfId="0" applyNumberFormat="1" applyFont="1" applyBorder="1" applyAlignment="1">
      <alignment horizontal="center" vertical="center" wrapText="1"/>
    </xf>
    <xf numFmtId="1" fontId="4" fillId="0" borderId="4" xfId="0" applyNumberFormat="1" applyFont="1" applyBorder="1" applyAlignment="1">
      <alignment horizontal="center" vertical="center" wrapText="1"/>
    </xf>
    <xf numFmtId="1" fontId="4" fillId="0" borderId="11" xfId="0" applyNumberFormat="1" applyFont="1" applyBorder="1" applyAlignment="1">
      <alignment horizontal="center" vertical="center" wrapText="1"/>
    </xf>
    <xf numFmtId="1" fontId="4" fillId="0" borderId="12" xfId="0" applyNumberFormat="1" applyFont="1" applyBorder="1" applyAlignment="1">
      <alignment horizontal="center" vertical="center" wrapText="1"/>
    </xf>
    <xf numFmtId="1" fontId="4" fillId="0" borderId="13" xfId="0" applyNumberFormat="1" applyFont="1" applyBorder="1" applyAlignment="1">
      <alignment horizontal="center" vertical="center" wrapText="1"/>
    </xf>
    <xf numFmtId="1" fontId="4" fillId="0" borderId="14" xfId="0" applyNumberFormat="1" applyFont="1" applyBorder="1" applyAlignment="1">
      <alignment horizontal="center" vertical="center" wrapText="1"/>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164" fontId="4" fillId="0" borderId="5"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0" fontId="30" fillId="0" borderId="2"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4" xfId="0" applyFont="1" applyBorder="1" applyAlignment="1">
      <alignment horizontal="center" vertical="center" wrapText="1"/>
    </xf>
    <xf numFmtId="0" fontId="2" fillId="0" borderId="0" xfId="0" applyFont="1" applyBorder="1" applyAlignment="1">
      <alignment horizontal="center" vertical="top" wrapText="1"/>
    </xf>
    <xf numFmtId="0" fontId="5" fillId="0" borderId="1" xfId="0" applyFont="1" applyBorder="1" applyAlignment="1">
      <alignment horizontal="center" vertical="center" textRotation="90" wrapText="1"/>
    </xf>
    <xf numFmtId="0" fontId="29" fillId="0" borderId="4"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4"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9" xfId="0" applyFont="1" applyBorder="1" applyAlignment="1">
      <alignment horizontal="center" vertical="center" wrapText="1"/>
    </xf>
    <xf numFmtId="0" fontId="7" fillId="0" borderId="9" xfId="0" applyFont="1" applyBorder="1" applyAlignment="1">
      <alignment horizontal="center" vertical="center" wrapText="1"/>
    </xf>
    <xf numFmtId="0" fontId="8" fillId="0" borderId="3"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5" xfId="0" applyFont="1" applyBorder="1" applyAlignment="1">
      <alignment horizontal="center" vertical="center" wrapText="1"/>
    </xf>
    <xf numFmtId="0" fontId="24" fillId="0" borderId="1" xfId="0" applyFont="1" applyBorder="1" applyAlignment="1">
      <alignment horizontal="center" vertical="center" wrapText="1"/>
    </xf>
    <xf numFmtId="0" fontId="17" fillId="0" borderId="4" xfId="0" applyFont="1" applyBorder="1" applyAlignment="1">
      <alignment horizontal="center" vertical="top" wrapText="1"/>
    </xf>
    <xf numFmtId="0" fontId="17" fillId="0" borderId="12" xfId="0" applyFont="1" applyBorder="1" applyAlignment="1">
      <alignment horizontal="center" vertical="top" wrapText="1"/>
    </xf>
    <xf numFmtId="0" fontId="17" fillId="0" borderId="14" xfId="0" applyFont="1" applyBorder="1" applyAlignment="1">
      <alignment horizontal="center" vertical="top"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14" fontId="4" fillId="0" borderId="1" xfId="0" applyNumberFormat="1" applyFont="1" applyBorder="1" applyAlignment="1">
      <alignment horizontal="center" vertical="center" wrapText="1"/>
    </xf>
    <xf numFmtId="0" fontId="4" fillId="0" borderId="0" xfId="0" applyFont="1" applyBorder="1" applyAlignment="1">
      <alignment horizontal="center" vertical="top" wrapText="1"/>
    </xf>
    <xf numFmtId="0" fontId="4" fillId="0" borderId="12" xfId="0" applyFont="1" applyBorder="1" applyAlignment="1">
      <alignment horizontal="center" vertical="top" wrapText="1"/>
    </xf>
    <xf numFmtId="0" fontId="4" fillId="0" borderId="15" xfId="0" applyFont="1" applyBorder="1" applyAlignment="1">
      <alignment horizontal="center" vertical="top" wrapText="1"/>
    </xf>
    <xf numFmtId="0" fontId="4" fillId="0" borderId="14" xfId="0" applyFont="1" applyBorder="1" applyAlignment="1">
      <alignment horizontal="center" vertical="top" wrapText="1"/>
    </xf>
    <xf numFmtId="0" fontId="37" fillId="0" borderId="2"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2" xfId="0" applyFont="1" applyBorder="1" applyAlignment="1">
      <alignment horizontal="center" vertical="center" wrapText="1"/>
    </xf>
    <xf numFmtId="0" fontId="2" fillId="0" borderId="2" xfId="0" applyFont="1" applyBorder="1" applyAlignment="1">
      <alignment horizontal="center" wrapText="1"/>
    </xf>
    <xf numFmtId="0" fontId="2" fillId="0" borderId="4" xfId="0" applyFont="1" applyBorder="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2" fillId="0" borderId="13" xfId="0" applyFont="1" applyBorder="1" applyAlignment="1">
      <alignment horizontal="center" wrapText="1"/>
    </xf>
    <xf numFmtId="0" fontId="2" fillId="0" borderId="14" xfId="0" applyFont="1" applyBorder="1" applyAlignment="1">
      <alignment horizontal="center" wrapText="1"/>
    </xf>
    <xf numFmtId="0" fontId="44" fillId="0" borderId="8" xfId="0" applyFont="1" applyBorder="1" applyAlignment="1">
      <alignment horizontal="justify" vertical="justify" wrapText="1"/>
    </xf>
    <xf numFmtId="0" fontId="45" fillId="0" borderId="10" xfId="0" applyFont="1" applyBorder="1" applyAlignment="1">
      <alignment horizontal="justify" vertical="justify" wrapText="1"/>
    </xf>
    <xf numFmtId="0" fontId="45" fillId="0" borderId="9" xfId="0" applyFont="1" applyBorder="1" applyAlignment="1">
      <alignment horizontal="justify" vertical="justify" wrapText="1"/>
    </xf>
    <xf numFmtId="17" fontId="4" fillId="0" borderId="5" xfId="0" applyNumberFormat="1" applyFont="1" applyBorder="1" applyAlignment="1">
      <alignment horizontal="center" vertical="center" wrapText="1"/>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4" fillId="0" borderId="3" xfId="0" applyFont="1" applyBorder="1" applyAlignment="1">
      <alignment horizontal="center" vertical="center"/>
    </xf>
    <xf numFmtId="0" fontId="42" fillId="0" borderId="2" xfId="0" applyFont="1" applyBorder="1" applyAlignment="1">
      <alignment horizontal="center" vertical="center" wrapText="1"/>
    </xf>
    <xf numFmtId="14" fontId="5" fillId="0" borderId="2" xfId="0" applyNumberFormat="1" applyFont="1" applyBorder="1" applyAlignment="1">
      <alignment horizontal="center" vertical="center"/>
    </xf>
    <xf numFmtId="14" fontId="5" fillId="0" borderId="4" xfId="0" applyNumberFormat="1" applyFont="1" applyBorder="1" applyAlignment="1">
      <alignment horizontal="center" vertical="center"/>
    </xf>
    <xf numFmtId="14" fontId="5" fillId="0" borderId="13" xfId="0" applyNumberFormat="1" applyFont="1" applyBorder="1" applyAlignment="1">
      <alignment horizontal="center" vertical="center"/>
    </xf>
    <xf numFmtId="14" fontId="5" fillId="0" borderId="14" xfId="0" applyNumberFormat="1" applyFont="1" applyBorder="1" applyAlignment="1">
      <alignment horizontal="center" vertical="center"/>
    </xf>
    <xf numFmtId="0" fontId="41" fillId="0" borderId="8" xfId="0" applyFont="1" applyBorder="1" applyAlignment="1">
      <alignment horizontal="right"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24"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14" fontId="17" fillId="0" borderId="3" xfId="0" applyNumberFormat="1" applyFont="1" applyBorder="1" applyAlignment="1">
      <alignment horizontal="center" vertical="center"/>
    </xf>
    <xf numFmtId="0" fontId="17" fillId="0" borderId="4" xfId="0" applyFont="1" applyBorder="1" applyAlignment="1">
      <alignment horizontal="center" vertical="center"/>
    </xf>
    <xf numFmtId="0" fontId="17" fillId="0" borderId="15" xfId="0" applyFont="1" applyBorder="1" applyAlignment="1">
      <alignment horizontal="center" vertical="center"/>
    </xf>
    <xf numFmtId="0" fontId="17" fillId="0" borderId="14" xfId="0" applyFont="1" applyBorder="1" applyAlignment="1">
      <alignment horizontal="center" vertical="center"/>
    </xf>
    <xf numFmtId="0" fontId="10" fillId="0" borderId="1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12" xfId="0" applyFont="1" applyBorder="1" applyAlignment="1">
      <alignment horizontal="center" vertical="center" wrapText="1"/>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6" xfId="0" applyFont="1" applyBorder="1" applyAlignment="1">
      <alignment horizontal="left" vertical="center"/>
    </xf>
    <xf numFmtId="0" fontId="9" fillId="0" borderId="5" xfId="0" applyFont="1" applyBorder="1" applyAlignment="1">
      <alignment horizontal="center"/>
    </xf>
    <xf numFmtId="0" fontId="9" fillId="0" borderId="6"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left" vertical="center" wrapText="1"/>
    </xf>
    <xf numFmtId="0" fontId="9" fillId="0" borderId="10" xfId="0" applyFont="1" applyBorder="1" applyAlignment="1">
      <alignment horizontal="left" vertical="center" wrapText="1"/>
    </xf>
    <xf numFmtId="0" fontId="9" fillId="0" borderId="9" xfId="0" applyFont="1" applyBorder="1" applyAlignment="1">
      <alignment horizontal="left" vertical="center"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17" fontId="9" fillId="0" borderId="5" xfId="0" applyNumberFormat="1" applyFont="1" applyBorder="1" applyAlignment="1">
      <alignment horizontal="center" vertical="center"/>
    </xf>
    <xf numFmtId="17" fontId="9" fillId="0" borderId="6" xfId="0" applyNumberFormat="1" applyFont="1" applyBorder="1" applyAlignment="1">
      <alignment horizontal="center" vertical="center"/>
    </xf>
    <xf numFmtId="17" fontId="9" fillId="0" borderId="7" xfId="0" applyNumberFormat="1" applyFont="1" applyBorder="1" applyAlignment="1">
      <alignment horizontal="center" vertical="center"/>
    </xf>
    <xf numFmtId="0" fontId="9" fillId="0" borderId="1" xfId="0" applyFont="1" applyBorder="1" applyAlignment="1">
      <alignment horizontal="center" vertical="center"/>
    </xf>
    <xf numFmtId="1" fontId="9" fillId="0" borderId="1" xfId="0" applyNumberFormat="1" applyFont="1" applyBorder="1" applyAlignment="1">
      <alignment horizontal="center" vertical="center"/>
    </xf>
    <xf numFmtId="0" fontId="20" fillId="0" borderId="9" xfId="0" applyFont="1" applyBorder="1" applyAlignment="1">
      <alignment horizontal="right"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4" xfId="0" applyFont="1" applyBorder="1" applyAlignment="1">
      <alignment horizontal="center" vertical="center" wrapText="1"/>
    </xf>
    <xf numFmtId="14" fontId="22" fillId="0" borderId="2"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9" xfId="0" applyNumberFormat="1" applyFont="1" applyBorder="1" applyAlignment="1">
      <alignment horizontal="center" vertical="center" wrapText="1"/>
    </xf>
    <xf numFmtId="0" fontId="5" fillId="0" borderId="2" xfId="0" applyFont="1" applyBorder="1" applyAlignment="1">
      <alignment horizontal="left" vertical="top" wrapText="1"/>
    </xf>
    <xf numFmtId="0" fontId="5" fillId="0" borderId="4" xfId="0" applyFont="1" applyBorder="1" applyAlignment="1">
      <alignment horizontal="left" vertical="top" wrapText="1"/>
    </xf>
    <xf numFmtId="0" fontId="5" fillId="0" borderId="13" xfId="0" applyFont="1" applyBorder="1" applyAlignment="1">
      <alignment horizontal="left" vertical="top" wrapText="1"/>
    </xf>
    <xf numFmtId="0" fontId="5" fillId="0" borderId="14" xfId="0" applyFont="1" applyBorder="1" applyAlignment="1">
      <alignment horizontal="left" vertical="top" wrapText="1"/>
    </xf>
    <xf numFmtId="0" fontId="19" fillId="0" borderId="1" xfId="0" applyFont="1" applyBorder="1" applyAlignment="1">
      <alignment horizontal="center"/>
    </xf>
    <xf numFmtId="14" fontId="5" fillId="0" borderId="2" xfId="0" applyNumberFormat="1" applyFont="1" applyBorder="1" applyAlignment="1">
      <alignment horizontal="center" vertical="center" wrapText="1"/>
    </xf>
    <xf numFmtId="0" fontId="20" fillId="0" borderId="1" xfId="0" applyFont="1" applyBorder="1" applyAlignment="1">
      <alignment horizontal="right" vertical="center" wrapText="1"/>
    </xf>
    <xf numFmtId="0" fontId="23" fillId="0" borderId="0" xfId="0" applyFont="1" applyAlignment="1">
      <alignment horizontal="center" vertical="center" wrapText="1"/>
    </xf>
    <xf numFmtId="0" fontId="7" fillId="0" borderId="8" xfId="0" applyFont="1" applyBorder="1" applyAlignment="1">
      <alignment horizontal="left" vertical="center" wrapText="1"/>
    </xf>
    <xf numFmtId="0" fontId="7" fillId="0" borderId="10" xfId="0" applyFont="1" applyBorder="1" applyAlignment="1">
      <alignment horizontal="left" vertical="center" wrapText="1"/>
    </xf>
    <xf numFmtId="0" fontId="7" fillId="0" borderId="9" xfId="0" applyFont="1" applyBorder="1" applyAlignment="1">
      <alignment horizontal="left" vertical="center" wrapText="1"/>
    </xf>
    <xf numFmtId="0" fontId="16" fillId="0" borderId="5" xfId="0" applyFont="1" applyBorder="1" applyAlignment="1">
      <alignment horizontal="center" vertical="top" wrapText="1"/>
    </xf>
    <xf numFmtId="0" fontId="16" fillId="0" borderId="6" xfId="0" applyFont="1" applyBorder="1" applyAlignment="1">
      <alignment horizontal="center" vertical="top" wrapText="1"/>
    </xf>
    <xf numFmtId="0" fontId="16" fillId="0" borderId="7" xfId="0" applyFont="1" applyBorder="1" applyAlignment="1">
      <alignment horizontal="center" vertical="top" wrapText="1"/>
    </xf>
    <xf numFmtId="0" fontId="24" fillId="0" borderId="1" xfId="0" applyFont="1" applyBorder="1" applyAlignment="1">
      <alignment horizontal="right" vertical="center" wrapText="1"/>
    </xf>
    <xf numFmtId="1" fontId="7" fillId="0" borderId="5" xfId="0" applyNumberFormat="1" applyFont="1" applyBorder="1" applyAlignment="1">
      <alignment horizontal="left" vertical="top" wrapText="1"/>
    </xf>
    <xf numFmtId="1" fontId="7" fillId="0" borderId="6" xfId="0" applyNumberFormat="1" applyFont="1" applyBorder="1" applyAlignment="1">
      <alignment horizontal="left" vertical="top" wrapText="1"/>
    </xf>
    <xf numFmtId="1" fontId="7" fillId="0" borderId="7" xfId="0" applyNumberFormat="1" applyFont="1" applyBorder="1" applyAlignment="1">
      <alignment horizontal="left" vertical="top" wrapText="1"/>
    </xf>
    <xf numFmtId="0" fontId="5" fillId="0" borderId="2" xfId="0" applyNumberFormat="1" applyFont="1" applyBorder="1" applyAlignment="1">
      <alignment horizontal="center" vertical="center"/>
    </xf>
    <xf numFmtId="0" fontId="5" fillId="0" borderId="4" xfId="0" applyNumberFormat="1" applyFont="1" applyBorder="1" applyAlignment="1">
      <alignment horizontal="center" vertical="center"/>
    </xf>
    <xf numFmtId="0" fontId="5" fillId="0" borderId="13" xfId="0" applyNumberFormat="1" applyFont="1" applyBorder="1" applyAlignment="1">
      <alignment horizontal="center" vertical="center"/>
    </xf>
    <xf numFmtId="0" fontId="5" fillId="0" borderId="14"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72038</xdr:rowOff>
    </xdr:from>
    <xdr:to>
      <xdr:col>2</xdr:col>
      <xdr:colOff>68036</xdr:colOff>
      <xdr:row>0</xdr:row>
      <xdr:rowOff>874859</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2038"/>
          <a:ext cx="953301" cy="802821"/>
        </a:xfrm>
        <a:prstGeom prst="rect">
          <a:avLst/>
        </a:prstGeom>
      </xdr:spPr>
    </xdr:pic>
    <xdr:clientData/>
  </xdr:twoCellAnchor>
  <xdr:twoCellAnchor editAs="oneCell">
    <xdr:from>
      <xdr:col>12</xdr:col>
      <xdr:colOff>75240</xdr:colOff>
      <xdr:row>0</xdr:row>
      <xdr:rowOff>336176</xdr:rowOff>
    </xdr:from>
    <xdr:to>
      <xdr:col>13</xdr:col>
      <xdr:colOff>553573</xdr:colOff>
      <xdr:row>2</xdr:row>
      <xdr:rowOff>88560</xdr:rowOff>
    </xdr:to>
    <xdr:pic>
      <xdr:nvPicPr>
        <xdr:cNvPr id="3"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47858" y="336176"/>
          <a:ext cx="1094656" cy="872972"/>
        </a:xfrm>
        <a:prstGeom prst="rect">
          <a:avLst/>
        </a:prstGeom>
      </xdr:spPr>
    </xdr:pic>
    <xdr:clientData/>
  </xdr:twoCellAnchor>
  <xdr:oneCellAnchor>
    <xdr:from>
      <xdr:col>0</xdr:col>
      <xdr:colOff>435429</xdr:colOff>
      <xdr:row>27</xdr:row>
      <xdr:rowOff>27215</xdr:rowOff>
    </xdr:from>
    <xdr:ext cx="944336" cy="802821"/>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27215"/>
          <a:ext cx="944336" cy="802821"/>
        </a:xfrm>
        <a:prstGeom prst="rect">
          <a:avLst/>
        </a:prstGeom>
      </xdr:spPr>
    </xdr:pic>
    <xdr:clientData/>
  </xdr:oneCellAnchor>
  <xdr:oneCellAnchor>
    <xdr:from>
      <xdr:col>12</xdr:col>
      <xdr:colOff>108857</xdr:colOff>
      <xdr:row>27</xdr:row>
      <xdr:rowOff>0</xdr:rowOff>
    </xdr:from>
    <xdr:ext cx="1100818" cy="872972"/>
    <xdr:pic>
      <xdr:nvPicPr>
        <xdr:cNvPr id="5" name="Picture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8807" y="0"/>
          <a:ext cx="1100818" cy="872972"/>
        </a:xfrm>
        <a:prstGeom prst="rect">
          <a:avLst/>
        </a:prstGeom>
      </xdr:spPr>
    </xdr:pic>
    <xdr:clientData/>
  </xdr:oneCellAnchor>
  <xdr:oneCellAnchor>
    <xdr:from>
      <xdr:col>0</xdr:col>
      <xdr:colOff>435429</xdr:colOff>
      <xdr:row>54</xdr:row>
      <xdr:rowOff>27215</xdr:rowOff>
    </xdr:from>
    <xdr:ext cx="944336" cy="802821"/>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6837590"/>
          <a:ext cx="944336" cy="802821"/>
        </a:xfrm>
        <a:prstGeom prst="rect">
          <a:avLst/>
        </a:prstGeom>
      </xdr:spPr>
    </xdr:pic>
    <xdr:clientData/>
  </xdr:oneCellAnchor>
  <xdr:oneCellAnchor>
    <xdr:from>
      <xdr:col>12</xdr:col>
      <xdr:colOff>108857</xdr:colOff>
      <xdr:row>54</xdr:row>
      <xdr:rowOff>0</xdr:rowOff>
    </xdr:from>
    <xdr:ext cx="1100818" cy="872972"/>
    <xdr:pic>
      <xdr:nvPicPr>
        <xdr:cNvPr id="7" name="Picture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8807" y="6810375"/>
          <a:ext cx="1100818" cy="872972"/>
        </a:xfrm>
        <a:prstGeom prst="rect">
          <a:avLst/>
        </a:prstGeom>
      </xdr:spPr>
    </xdr:pic>
    <xdr:clientData/>
  </xdr:oneCellAnchor>
  <xdr:oneCellAnchor>
    <xdr:from>
      <xdr:col>0</xdr:col>
      <xdr:colOff>435429</xdr:colOff>
      <xdr:row>81</xdr:row>
      <xdr:rowOff>27215</xdr:rowOff>
    </xdr:from>
    <xdr:ext cx="944336" cy="802821"/>
    <xdr:pic>
      <xdr:nvPicPr>
        <xdr:cNvPr id="8" name="Picture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13647965"/>
          <a:ext cx="944336" cy="802821"/>
        </a:xfrm>
        <a:prstGeom prst="rect">
          <a:avLst/>
        </a:prstGeom>
      </xdr:spPr>
    </xdr:pic>
    <xdr:clientData/>
  </xdr:oneCellAnchor>
  <xdr:oneCellAnchor>
    <xdr:from>
      <xdr:col>12</xdr:col>
      <xdr:colOff>108857</xdr:colOff>
      <xdr:row>81</xdr:row>
      <xdr:rowOff>0</xdr:rowOff>
    </xdr:from>
    <xdr:ext cx="1100818" cy="872972"/>
    <xdr:pic>
      <xdr:nvPicPr>
        <xdr:cNvPr id="9" name="Picture 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8807" y="13620750"/>
          <a:ext cx="1100818" cy="872972"/>
        </a:xfrm>
        <a:prstGeom prst="rect">
          <a:avLst/>
        </a:prstGeom>
      </xdr:spPr>
    </xdr:pic>
    <xdr:clientData/>
  </xdr:oneCellAnchor>
  <xdr:oneCellAnchor>
    <xdr:from>
      <xdr:col>0</xdr:col>
      <xdr:colOff>435429</xdr:colOff>
      <xdr:row>108</xdr:row>
      <xdr:rowOff>27215</xdr:rowOff>
    </xdr:from>
    <xdr:ext cx="944336" cy="802821"/>
    <xdr:pic>
      <xdr:nvPicPr>
        <xdr:cNvPr id="10" name="Picture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6837590"/>
          <a:ext cx="944336" cy="802821"/>
        </a:xfrm>
        <a:prstGeom prst="rect">
          <a:avLst/>
        </a:prstGeom>
      </xdr:spPr>
    </xdr:pic>
    <xdr:clientData/>
  </xdr:oneCellAnchor>
  <xdr:oneCellAnchor>
    <xdr:from>
      <xdr:col>12</xdr:col>
      <xdr:colOff>108857</xdr:colOff>
      <xdr:row>108</xdr:row>
      <xdr:rowOff>0</xdr:rowOff>
    </xdr:from>
    <xdr:ext cx="1100818" cy="872972"/>
    <xdr:pic>
      <xdr:nvPicPr>
        <xdr:cNvPr id="11" name="Picture 1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8807" y="6810375"/>
          <a:ext cx="1100818" cy="872972"/>
        </a:xfrm>
        <a:prstGeom prst="rect">
          <a:avLst/>
        </a:prstGeom>
      </xdr:spPr>
    </xdr:pic>
    <xdr:clientData/>
  </xdr:oneCellAnchor>
  <xdr:oneCellAnchor>
    <xdr:from>
      <xdr:col>0</xdr:col>
      <xdr:colOff>435429</xdr:colOff>
      <xdr:row>136</xdr:row>
      <xdr:rowOff>27215</xdr:rowOff>
    </xdr:from>
    <xdr:ext cx="944336" cy="802821"/>
    <xdr:pic>
      <xdr:nvPicPr>
        <xdr:cNvPr id="12" name="Picture 1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27173465"/>
          <a:ext cx="944336" cy="802821"/>
        </a:xfrm>
        <a:prstGeom prst="rect">
          <a:avLst/>
        </a:prstGeom>
      </xdr:spPr>
    </xdr:pic>
    <xdr:clientData/>
  </xdr:oneCellAnchor>
  <xdr:oneCellAnchor>
    <xdr:from>
      <xdr:col>12</xdr:col>
      <xdr:colOff>108857</xdr:colOff>
      <xdr:row>136</xdr:row>
      <xdr:rowOff>0</xdr:rowOff>
    </xdr:from>
    <xdr:ext cx="1100818" cy="872972"/>
    <xdr:pic>
      <xdr:nvPicPr>
        <xdr:cNvPr id="13" name="Picture 1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8807" y="27146250"/>
          <a:ext cx="1100818" cy="872972"/>
        </a:xfrm>
        <a:prstGeom prst="rect">
          <a:avLst/>
        </a:prstGeom>
      </xdr:spPr>
    </xdr:pic>
    <xdr:clientData/>
  </xdr:oneCellAnchor>
  <xdr:oneCellAnchor>
    <xdr:from>
      <xdr:col>0</xdr:col>
      <xdr:colOff>435429</xdr:colOff>
      <xdr:row>163</xdr:row>
      <xdr:rowOff>27215</xdr:rowOff>
    </xdr:from>
    <xdr:ext cx="944336" cy="802821"/>
    <xdr:pic>
      <xdr:nvPicPr>
        <xdr:cNvPr id="14" name="Picture 1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33983840"/>
          <a:ext cx="944336" cy="802821"/>
        </a:xfrm>
        <a:prstGeom prst="rect">
          <a:avLst/>
        </a:prstGeom>
      </xdr:spPr>
    </xdr:pic>
    <xdr:clientData/>
  </xdr:oneCellAnchor>
  <xdr:oneCellAnchor>
    <xdr:from>
      <xdr:col>12</xdr:col>
      <xdr:colOff>108857</xdr:colOff>
      <xdr:row>163</xdr:row>
      <xdr:rowOff>0</xdr:rowOff>
    </xdr:from>
    <xdr:ext cx="1100818" cy="872972"/>
    <xdr:pic>
      <xdr:nvPicPr>
        <xdr:cNvPr id="15" name="Picture 1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8807" y="33956625"/>
          <a:ext cx="1100818" cy="872972"/>
        </a:xfrm>
        <a:prstGeom prst="rect">
          <a:avLst/>
        </a:prstGeom>
      </xdr:spPr>
    </xdr:pic>
    <xdr:clientData/>
  </xdr:oneCellAnchor>
  <xdr:oneCellAnchor>
    <xdr:from>
      <xdr:col>0</xdr:col>
      <xdr:colOff>435429</xdr:colOff>
      <xdr:row>190</xdr:row>
      <xdr:rowOff>27215</xdr:rowOff>
    </xdr:from>
    <xdr:ext cx="944336" cy="802821"/>
    <xdr:pic>
      <xdr:nvPicPr>
        <xdr:cNvPr id="16" name="Picture 1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40547686"/>
          <a:ext cx="944336" cy="802821"/>
        </a:xfrm>
        <a:prstGeom prst="rect">
          <a:avLst/>
        </a:prstGeom>
      </xdr:spPr>
    </xdr:pic>
    <xdr:clientData/>
  </xdr:oneCellAnchor>
  <xdr:oneCellAnchor>
    <xdr:from>
      <xdr:col>12</xdr:col>
      <xdr:colOff>108857</xdr:colOff>
      <xdr:row>190</xdr:row>
      <xdr:rowOff>0</xdr:rowOff>
    </xdr:from>
    <xdr:ext cx="1100818" cy="872972"/>
    <xdr:pic>
      <xdr:nvPicPr>
        <xdr:cNvPr id="17" name="Picture 1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40520471"/>
          <a:ext cx="1100818" cy="872972"/>
        </a:xfrm>
        <a:prstGeom prst="rect">
          <a:avLst/>
        </a:prstGeom>
      </xdr:spPr>
    </xdr:pic>
    <xdr:clientData/>
  </xdr:oneCellAnchor>
  <xdr:twoCellAnchor editAs="oneCell">
    <xdr:from>
      <xdr:col>0</xdr:col>
      <xdr:colOff>435430</xdr:colOff>
      <xdr:row>217</xdr:row>
      <xdr:rowOff>27216</xdr:rowOff>
    </xdr:from>
    <xdr:to>
      <xdr:col>2</xdr:col>
      <xdr:colOff>468831</xdr:colOff>
      <xdr:row>217</xdr:row>
      <xdr:rowOff>918884</xdr:rowOff>
    </xdr:to>
    <xdr:pic>
      <xdr:nvPicPr>
        <xdr:cNvPr id="18" name="Picture 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4084392"/>
          <a:ext cx="918666" cy="891668"/>
        </a:xfrm>
        <a:prstGeom prst="rect">
          <a:avLst/>
        </a:prstGeom>
      </xdr:spPr>
    </xdr:pic>
    <xdr:clientData/>
  </xdr:twoCellAnchor>
  <xdr:twoCellAnchor editAs="oneCell">
    <xdr:from>
      <xdr:col>12</xdr:col>
      <xdr:colOff>108857</xdr:colOff>
      <xdr:row>217</xdr:row>
      <xdr:rowOff>0</xdr:rowOff>
    </xdr:from>
    <xdr:to>
      <xdr:col>13</xdr:col>
      <xdr:colOff>340152</xdr:colOff>
      <xdr:row>218</xdr:row>
      <xdr:rowOff>0</xdr:rowOff>
    </xdr:to>
    <xdr:pic>
      <xdr:nvPicPr>
        <xdr:cNvPr id="19" name="Picture 1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54057176"/>
          <a:ext cx="854341" cy="930089"/>
        </a:xfrm>
        <a:prstGeom prst="rect">
          <a:avLst/>
        </a:prstGeom>
      </xdr:spPr>
    </xdr:pic>
    <xdr:clientData/>
  </xdr:twoCellAnchor>
  <xdr:oneCellAnchor>
    <xdr:from>
      <xdr:col>0</xdr:col>
      <xdr:colOff>435430</xdr:colOff>
      <xdr:row>244</xdr:row>
      <xdr:rowOff>27216</xdr:rowOff>
    </xdr:from>
    <xdr:ext cx="918666" cy="891668"/>
    <xdr:pic>
      <xdr:nvPicPr>
        <xdr:cNvPr id="20" name="Picture 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4084392"/>
          <a:ext cx="918666" cy="891668"/>
        </a:xfrm>
        <a:prstGeom prst="rect">
          <a:avLst/>
        </a:prstGeom>
      </xdr:spPr>
    </xdr:pic>
    <xdr:clientData/>
  </xdr:oneCellAnchor>
  <xdr:oneCellAnchor>
    <xdr:from>
      <xdr:col>12</xdr:col>
      <xdr:colOff>108857</xdr:colOff>
      <xdr:row>244</xdr:row>
      <xdr:rowOff>0</xdr:rowOff>
    </xdr:from>
    <xdr:ext cx="854341" cy="930089"/>
    <xdr:pic>
      <xdr:nvPicPr>
        <xdr:cNvPr id="21" name="Picture 2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54057176"/>
          <a:ext cx="854341" cy="930089"/>
        </a:xfrm>
        <a:prstGeom prst="rect">
          <a:avLst/>
        </a:prstGeom>
      </xdr:spPr>
    </xdr:pic>
    <xdr:clientData/>
  </xdr:oneCellAnchor>
  <xdr:oneCellAnchor>
    <xdr:from>
      <xdr:col>0</xdr:col>
      <xdr:colOff>435430</xdr:colOff>
      <xdr:row>271</xdr:row>
      <xdr:rowOff>27216</xdr:rowOff>
    </xdr:from>
    <xdr:ext cx="918666" cy="891668"/>
    <xdr:pic>
      <xdr:nvPicPr>
        <xdr:cNvPr id="22" name="Picture 2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0886363"/>
          <a:ext cx="918666" cy="891668"/>
        </a:xfrm>
        <a:prstGeom prst="rect">
          <a:avLst/>
        </a:prstGeom>
      </xdr:spPr>
    </xdr:pic>
    <xdr:clientData/>
  </xdr:oneCellAnchor>
  <xdr:oneCellAnchor>
    <xdr:from>
      <xdr:col>12</xdr:col>
      <xdr:colOff>108857</xdr:colOff>
      <xdr:row>271</xdr:row>
      <xdr:rowOff>0</xdr:rowOff>
    </xdr:from>
    <xdr:ext cx="854341" cy="930089"/>
    <xdr:pic>
      <xdr:nvPicPr>
        <xdr:cNvPr id="23" name="Picture 2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60859147"/>
          <a:ext cx="854341" cy="930089"/>
        </a:xfrm>
        <a:prstGeom prst="rect">
          <a:avLst/>
        </a:prstGeom>
      </xdr:spPr>
    </xdr:pic>
    <xdr:clientData/>
  </xdr:oneCellAnchor>
  <xdr:oneCellAnchor>
    <xdr:from>
      <xdr:col>0</xdr:col>
      <xdr:colOff>435430</xdr:colOff>
      <xdr:row>298</xdr:row>
      <xdr:rowOff>27216</xdr:rowOff>
    </xdr:from>
    <xdr:ext cx="918666" cy="891668"/>
    <xdr:pic>
      <xdr:nvPicPr>
        <xdr:cNvPr id="24" name="Picture 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7688334"/>
          <a:ext cx="918666" cy="891668"/>
        </a:xfrm>
        <a:prstGeom prst="rect">
          <a:avLst/>
        </a:prstGeom>
      </xdr:spPr>
    </xdr:pic>
    <xdr:clientData/>
  </xdr:oneCellAnchor>
  <xdr:oneCellAnchor>
    <xdr:from>
      <xdr:col>12</xdr:col>
      <xdr:colOff>108857</xdr:colOff>
      <xdr:row>298</xdr:row>
      <xdr:rowOff>0</xdr:rowOff>
    </xdr:from>
    <xdr:ext cx="854341" cy="930089"/>
    <xdr:pic>
      <xdr:nvPicPr>
        <xdr:cNvPr id="25" name="Picture 2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67661118"/>
          <a:ext cx="854341" cy="930089"/>
        </a:xfrm>
        <a:prstGeom prst="rect">
          <a:avLst/>
        </a:prstGeom>
      </xdr:spPr>
    </xdr:pic>
    <xdr:clientData/>
  </xdr:oneCellAnchor>
  <xdr:oneCellAnchor>
    <xdr:from>
      <xdr:col>0</xdr:col>
      <xdr:colOff>435430</xdr:colOff>
      <xdr:row>325</xdr:row>
      <xdr:rowOff>27216</xdr:rowOff>
    </xdr:from>
    <xdr:ext cx="918666" cy="891668"/>
    <xdr:pic>
      <xdr:nvPicPr>
        <xdr:cNvPr id="26" name="Picture 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6175261"/>
          <a:ext cx="918666" cy="891668"/>
        </a:xfrm>
        <a:prstGeom prst="rect">
          <a:avLst/>
        </a:prstGeom>
      </xdr:spPr>
    </xdr:pic>
    <xdr:clientData/>
  </xdr:oneCellAnchor>
  <xdr:oneCellAnchor>
    <xdr:from>
      <xdr:col>12</xdr:col>
      <xdr:colOff>108857</xdr:colOff>
      <xdr:row>325</xdr:row>
      <xdr:rowOff>0</xdr:rowOff>
    </xdr:from>
    <xdr:ext cx="854341" cy="930089"/>
    <xdr:pic>
      <xdr:nvPicPr>
        <xdr:cNvPr id="27" name="Picture 2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30539" y="76148045"/>
          <a:ext cx="854341" cy="930089"/>
        </a:xfrm>
        <a:prstGeom prst="rect">
          <a:avLst/>
        </a:prstGeom>
      </xdr:spPr>
    </xdr:pic>
    <xdr:clientData/>
  </xdr:oneCellAnchor>
  <xdr:oneCellAnchor>
    <xdr:from>
      <xdr:col>0</xdr:col>
      <xdr:colOff>435430</xdr:colOff>
      <xdr:row>352</xdr:row>
      <xdr:rowOff>27216</xdr:rowOff>
    </xdr:from>
    <xdr:ext cx="918666" cy="891668"/>
    <xdr:pic>
      <xdr:nvPicPr>
        <xdr:cNvPr id="28" name="Picture 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1202628"/>
          <a:ext cx="918666" cy="891668"/>
        </a:xfrm>
        <a:prstGeom prst="rect">
          <a:avLst/>
        </a:prstGeom>
      </xdr:spPr>
    </xdr:pic>
    <xdr:clientData/>
  </xdr:oneCellAnchor>
  <xdr:oneCellAnchor>
    <xdr:from>
      <xdr:col>12</xdr:col>
      <xdr:colOff>108857</xdr:colOff>
      <xdr:row>352</xdr:row>
      <xdr:rowOff>0</xdr:rowOff>
    </xdr:from>
    <xdr:ext cx="854341" cy="930089"/>
    <xdr:pic>
      <xdr:nvPicPr>
        <xdr:cNvPr id="29" name="Picture 2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81175412"/>
          <a:ext cx="854341" cy="930089"/>
        </a:xfrm>
        <a:prstGeom prst="rect">
          <a:avLst/>
        </a:prstGeom>
      </xdr:spPr>
    </xdr:pic>
    <xdr:clientData/>
  </xdr:oneCellAnchor>
  <xdr:oneCellAnchor>
    <xdr:from>
      <xdr:col>0</xdr:col>
      <xdr:colOff>435430</xdr:colOff>
      <xdr:row>376</xdr:row>
      <xdr:rowOff>27216</xdr:rowOff>
    </xdr:from>
    <xdr:ext cx="918666" cy="891668"/>
    <xdr:pic>
      <xdr:nvPicPr>
        <xdr:cNvPr id="30" name="Picture 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0351430"/>
          <a:ext cx="918666" cy="891668"/>
        </a:xfrm>
        <a:prstGeom prst="rect">
          <a:avLst/>
        </a:prstGeom>
      </xdr:spPr>
    </xdr:pic>
    <xdr:clientData/>
  </xdr:oneCellAnchor>
  <xdr:oneCellAnchor>
    <xdr:from>
      <xdr:col>12</xdr:col>
      <xdr:colOff>108857</xdr:colOff>
      <xdr:row>376</xdr:row>
      <xdr:rowOff>0</xdr:rowOff>
    </xdr:from>
    <xdr:ext cx="854341" cy="930089"/>
    <xdr:pic>
      <xdr:nvPicPr>
        <xdr:cNvPr id="31" name="Picture 3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1464" y="90324214"/>
          <a:ext cx="854341" cy="930089"/>
        </a:xfrm>
        <a:prstGeom prst="rect">
          <a:avLst/>
        </a:prstGeom>
      </xdr:spPr>
    </xdr:pic>
    <xdr:clientData/>
  </xdr:oneCellAnchor>
  <xdr:oneCellAnchor>
    <xdr:from>
      <xdr:col>0</xdr:col>
      <xdr:colOff>435430</xdr:colOff>
      <xdr:row>400</xdr:row>
      <xdr:rowOff>27216</xdr:rowOff>
    </xdr:from>
    <xdr:ext cx="918666" cy="891668"/>
    <xdr:pic>
      <xdr:nvPicPr>
        <xdr:cNvPr id="32" name="Picture 3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7182216"/>
          <a:ext cx="918666" cy="891668"/>
        </a:xfrm>
        <a:prstGeom prst="rect">
          <a:avLst/>
        </a:prstGeom>
      </xdr:spPr>
    </xdr:pic>
    <xdr:clientData/>
  </xdr:oneCellAnchor>
  <xdr:oneCellAnchor>
    <xdr:from>
      <xdr:col>12</xdr:col>
      <xdr:colOff>108857</xdr:colOff>
      <xdr:row>400</xdr:row>
      <xdr:rowOff>0</xdr:rowOff>
    </xdr:from>
    <xdr:ext cx="854341" cy="930089"/>
    <xdr:pic>
      <xdr:nvPicPr>
        <xdr:cNvPr id="33" name="Picture 3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1464" y="97155000"/>
          <a:ext cx="854341" cy="930089"/>
        </a:xfrm>
        <a:prstGeom prst="rect">
          <a:avLst/>
        </a:prstGeom>
      </xdr:spPr>
    </xdr:pic>
    <xdr:clientData/>
  </xdr:oneCellAnchor>
  <xdr:oneCellAnchor>
    <xdr:from>
      <xdr:col>0</xdr:col>
      <xdr:colOff>435430</xdr:colOff>
      <xdr:row>424</xdr:row>
      <xdr:rowOff>27216</xdr:rowOff>
    </xdr:from>
    <xdr:ext cx="918666" cy="891668"/>
    <xdr:pic>
      <xdr:nvPicPr>
        <xdr:cNvPr id="34" name="Picture 3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04013002"/>
          <a:ext cx="918666" cy="891668"/>
        </a:xfrm>
        <a:prstGeom prst="rect">
          <a:avLst/>
        </a:prstGeom>
      </xdr:spPr>
    </xdr:pic>
    <xdr:clientData/>
  </xdr:oneCellAnchor>
  <xdr:oneCellAnchor>
    <xdr:from>
      <xdr:col>12</xdr:col>
      <xdr:colOff>108857</xdr:colOff>
      <xdr:row>424</xdr:row>
      <xdr:rowOff>0</xdr:rowOff>
    </xdr:from>
    <xdr:ext cx="854341" cy="930089"/>
    <xdr:pic>
      <xdr:nvPicPr>
        <xdr:cNvPr id="35" name="Picture 3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1464" y="103985786"/>
          <a:ext cx="854341" cy="930089"/>
        </a:xfrm>
        <a:prstGeom prst="rect">
          <a:avLst/>
        </a:prstGeom>
      </xdr:spPr>
    </xdr:pic>
    <xdr:clientData/>
  </xdr:oneCellAnchor>
  <xdr:oneCellAnchor>
    <xdr:from>
      <xdr:col>0</xdr:col>
      <xdr:colOff>435430</xdr:colOff>
      <xdr:row>448</xdr:row>
      <xdr:rowOff>27216</xdr:rowOff>
    </xdr:from>
    <xdr:ext cx="918666" cy="891668"/>
    <xdr:pic>
      <xdr:nvPicPr>
        <xdr:cNvPr id="36" name="Picture 3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10843787"/>
          <a:ext cx="918666" cy="891668"/>
        </a:xfrm>
        <a:prstGeom prst="rect">
          <a:avLst/>
        </a:prstGeom>
      </xdr:spPr>
    </xdr:pic>
    <xdr:clientData/>
  </xdr:oneCellAnchor>
  <xdr:oneCellAnchor>
    <xdr:from>
      <xdr:col>12</xdr:col>
      <xdr:colOff>108857</xdr:colOff>
      <xdr:row>448</xdr:row>
      <xdr:rowOff>0</xdr:rowOff>
    </xdr:from>
    <xdr:ext cx="854341" cy="930089"/>
    <xdr:pic>
      <xdr:nvPicPr>
        <xdr:cNvPr id="37" name="Picture 3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1464" y="110816571"/>
          <a:ext cx="854341" cy="930089"/>
        </a:xfrm>
        <a:prstGeom prst="rect">
          <a:avLst/>
        </a:prstGeom>
      </xdr:spPr>
    </xdr:pic>
    <xdr:clientData/>
  </xdr:oneCellAnchor>
  <xdr:oneCellAnchor>
    <xdr:from>
      <xdr:col>0</xdr:col>
      <xdr:colOff>435430</xdr:colOff>
      <xdr:row>472</xdr:row>
      <xdr:rowOff>27216</xdr:rowOff>
    </xdr:from>
    <xdr:ext cx="918666" cy="891668"/>
    <xdr:pic>
      <xdr:nvPicPr>
        <xdr:cNvPr id="38" name="Picture 3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17674573"/>
          <a:ext cx="918666" cy="891668"/>
        </a:xfrm>
        <a:prstGeom prst="rect">
          <a:avLst/>
        </a:prstGeom>
      </xdr:spPr>
    </xdr:pic>
    <xdr:clientData/>
  </xdr:oneCellAnchor>
  <xdr:oneCellAnchor>
    <xdr:from>
      <xdr:col>12</xdr:col>
      <xdr:colOff>108857</xdr:colOff>
      <xdr:row>472</xdr:row>
      <xdr:rowOff>0</xdr:rowOff>
    </xdr:from>
    <xdr:ext cx="854341" cy="930089"/>
    <xdr:pic>
      <xdr:nvPicPr>
        <xdr:cNvPr id="39" name="Picture 3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1464" y="117647357"/>
          <a:ext cx="854341" cy="930089"/>
        </a:xfrm>
        <a:prstGeom prst="rect">
          <a:avLst/>
        </a:prstGeom>
      </xdr:spPr>
    </xdr:pic>
    <xdr:clientData/>
  </xdr:oneCellAnchor>
  <xdr:oneCellAnchor>
    <xdr:from>
      <xdr:col>0</xdr:col>
      <xdr:colOff>435430</xdr:colOff>
      <xdr:row>496</xdr:row>
      <xdr:rowOff>27216</xdr:rowOff>
    </xdr:from>
    <xdr:ext cx="918666" cy="891668"/>
    <xdr:pic>
      <xdr:nvPicPr>
        <xdr:cNvPr id="40" name="Picture 3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3411787"/>
          <a:ext cx="918666" cy="891668"/>
        </a:xfrm>
        <a:prstGeom prst="rect">
          <a:avLst/>
        </a:prstGeom>
      </xdr:spPr>
    </xdr:pic>
    <xdr:clientData/>
  </xdr:oneCellAnchor>
  <xdr:oneCellAnchor>
    <xdr:from>
      <xdr:col>12</xdr:col>
      <xdr:colOff>108857</xdr:colOff>
      <xdr:row>496</xdr:row>
      <xdr:rowOff>0</xdr:rowOff>
    </xdr:from>
    <xdr:ext cx="854341" cy="930089"/>
    <xdr:pic>
      <xdr:nvPicPr>
        <xdr:cNvPr id="41" name="Picture 4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1464" y="83384571"/>
          <a:ext cx="854341" cy="930089"/>
        </a:xfrm>
        <a:prstGeom prst="rect">
          <a:avLst/>
        </a:prstGeom>
      </xdr:spPr>
    </xdr:pic>
    <xdr:clientData/>
  </xdr:oneCellAnchor>
  <xdr:oneCellAnchor>
    <xdr:from>
      <xdr:col>0</xdr:col>
      <xdr:colOff>435430</xdr:colOff>
      <xdr:row>523</xdr:row>
      <xdr:rowOff>27216</xdr:rowOff>
    </xdr:from>
    <xdr:ext cx="918666" cy="891668"/>
    <xdr:pic>
      <xdr:nvPicPr>
        <xdr:cNvPr id="42" name="Picture 4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28032010"/>
          <a:ext cx="918666" cy="891668"/>
        </a:xfrm>
        <a:prstGeom prst="rect">
          <a:avLst/>
        </a:prstGeom>
      </xdr:spPr>
    </xdr:pic>
    <xdr:clientData/>
  </xdr:oneCellAnchor>
  <xdr:oneCellAnchor>
    <xdr:from>
      <xdr:col>12</xdr:col>
      <xdr:colOff>108857</xdr:colOff>
      <xdr:row>523</xdr:row>
      <xdr:rowOff>0</xdr:rowOff>
    </xdr:from>
    <xdr:ext cx="854341" cy="930089"/>
    <xdr:pic>
      <xdr:nvPicPr>
        <xdr:cNvPr id="43" name="Picture 4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128004794"/>
          <a:ext cx="854341" cy="930089"/>
        </a:xfrm>
        <a:prstGeom prst="rect">
          <a:avLst/>
        </a:prstGeom>
      </xdr:spPr>
    </xdr:pic>
    <xdr:clientData/>
  </xdr:oneCellAnchor>
  <xdr:oneCellAnchor>
    <xdr:from>
      <xdr:col>0</xdr:col>
      <xdr:colOff>435430</xdr:colOff>
      <xdr:row>550</xdr:row>
      <xdr:rowOff>27216</xdr:rowOff>
    </xdr:from>
    <xdr:ext cx="918666" cy="891668"/>
    <xdr:pic>
      <xdr:nvPicPr>
        <xdr:cNvPr id="44" name="Picture 4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34789157"/>
          <a:ext cx="918666" cy="891668"/>
        </a:xfrm>
        <a:prstGeom prst="rect">
          <a:avLst/>
        </a:prstGeom>
      </xdr:spPr>
    </xdr:pic>
    <xdr:clientData/>
  </xdr:oneCellAnchor>
  <xdr:oneCellAnchor>
    <xdr:from>
      <xdr:col>12</xdr:col>
      <xdr:colOff>108857</xdr:colOff>
      <xdr:row>550</xdr:row>
      <xdr:rowOff>0</xdr:rowOff>
    </xdr:from>
    <xdr:ext cx="854341" cy="930089"/>
    <xdr:pic>
      <xdr:nvPicPr>
        <xdr:cNvPr id="45" name="Picture 4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134761941"/>
          <a:ext cx="854341" cy="930089"/>
        </a:xfrm>
        <a:prstGeom prst="rect">
          <a:avLst/>
        </a:prstGeom>
      </xdr:spPr>
    </xdr:pic>
    <xdr:clientData/>
  </xdr:oneCellAnchor>
  <xdr:twoCellAnchor editAs="oneCell">
    <xdr:from>
      <xdr:col>0</xdr:col>
      <xdr:colOff>435429</xdr:colOff>
      <xdr:row>579</xdr:row>
      <xdr:rowOff>27216</xdr:rowOff>
    </xdr:from>
    <xdr:to>
      <xdr:col>2</xdr:col>
      <xdr:colOff>503465</xdr:colOff>
      <xdr:row>579</xdr:row>
      <xdr:rowOff>885266</xdr:rowOff>
    </xdr:to>
    <xdr:pic>
      <xdr:nvPicPr>
        <xdr:cNvPr id="46" name="Picture 4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148437922"/>
          <a:ext cx="953301" cy="858050"/>
        </a:xfrm>
        <a:prstGeom prst="rect">
          <a:avLst/>
        </a:prstGeom>
      </xdr:spPr>
    </xdr:pic>
    <xdr:clientData/>
  </xdr:twoCellAnchor>
  <xdr:twoCellAnchor editAs="oneCell">
    <xdr:from>
      <xdr:col>12</xdr:col>
      <xdr:colOff>108857</xdr:colOff>
      <xdr:row>578</xdr:row>
      <xdr:rowOff>235323</xdr:rowOff>
    </xdr:from>
    <xdr:to>
      <xdr:col>14</xdr:col>
      <xdr:colOff>57311</xdr:colOff>
      <xdr:row>579</xdr:row>
      <xdr:rowOff>918882</xdr:rowOff>
    </xdr:to>
    <xdr:pic>
      <xdr:nvPicPr>
        <xdr:cNvPr id="47" name="Picture 4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148410705"/>
          <a:ext cx="1168614" cy="918883"/>
        </a:xfrm>
        <a:prstGeom prst="rect">
          <a:avLst/>
        </a:prstGeom>
      </xdr:spPr>
    </xdr:pic>
    <xdr:clientData/>
  </xdr:twoCellAnchor>
  <xdr:oneCellAnchor>
    <xdr:from>
      <xdr:col>0</xdr:col>
      <xdr:colOff>435430</xdr:colOff>
      <xdr:row>606</xdr:row>
      <xdr:rowOff>27216</xdr:rowOff>
    </xdr:from>
    <xdr:ext cx="918666" cy="891668"/>
    <xdr:pic>
      <xdr:nvPicPr>
        <xdr:cNvPr id="48" name="Picture 4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41546304"/>
          <a:ext cx="918666" cy="891668"/>
        </a:xfrm>
        <a:prstGeom prst="rect">
          <a:avLst/>
        </a:prstGeom>
      </xdr:spPr>
    </xdr:pic>
    <xdr:clientData/>
  </xdr:oneCellAnchor>
  <xdr:oneCellAnchor>
    <xdr:from>
      <xdr:col>12</xdr:col>
      <xdr:colOff>108857</xdr:colOff>
      <xdr:row>606</xdr:row>
      <xdr:rowOff>0</xdr:rowOff>
    </xdr:from>
    <xdr:ext cx="854341" cy="930089"/>
    <xdr:pic>
      <xdr:nvPicPr>
        <xdr:cNvPr id="49" name="Picture 4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141519088"/>
          <a:ext cx="854341" cy="930089"/>
        </a:xfrm>
        <a:prstGeom prst="rect">
          <a:avLst/>
        </a:prstGeom>
      </xdr:spPr>
    </xdr:pic>
    <xdr:clientData/>
  </xdr:oneCellAnchor>
  <xdr:oneCellAnchor>
    <xdr:from>
      <xdr:col>0</xdr:col>
      <xdr:colOff>435430</xdr:colOff>
      <xdr:row>635</xdr:row>
      <xdr:rowOff>27216</xdr:rowOff>
    </xdr:from>
    <xdr:ext cx="918666" cy="891668"/>
    <xdr:pic>
      <xdr:nvPicPr>
        <xdr:cNvPr id="51" name="Picture 5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55161451"/>
          <a:ext cx="918666" cy="891668"/>
        </a:xfrm>
        <a:prstGeom prst="rect">
          <a:avLst/>
        </a:prstGeom>
      </xdr:spPr>
    </xdr:pic>
    <xdr:clientData/>
  </xdr:oneCellAnchor>
  <xdr:oneCellAnchor>
    <xdr:from>
      <xdr:col>12</xdr:col>
      <xdr:colOff>108857</xdr:colOff>
      <xdr:row>635</xdr:row>
      <xdr:rowOff>0</xdr:rowOff>
    </xdr:from>
    <xdr:ext cx="854341" cy="930089"/>
    <xdr:pic>
      <xdr:nvPicPr>
        <xdr:cNvPr id="52" name="Picture 5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25445" y="155134235"/>
          <a:ext cx="854341" cy="930089"/>
        </a:xfrm>
        <a:prstGeom prst="rect">
          <a:avLst/>
        </a:prstGeom>
      </xdr:spPr>
    </xdr:pic>
    <xdr:clientData/>
  </xdr:oneCellAnchor>
  <xdr:oneCellAnchor>
    <xdr:from>
      <xdr:col>0</xdr:col>
      <xdr:colOff>435430</xdr:colOff>
      <xdr:row>664</xdr:row>
      <xdr:rowOff>27216</xdr:rowOff>
    </xdr:from>
    <xdr:ext cx="918666" cy="891668"/>
    <xdr:pic>
      <xdr:nvPicPr>
        <xdr:cNvPr id="53" name="Picture 5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65748609"/>
          <a:ext cx="918666" cy="891668"/>
        </a:xfrm>
        <a:prstGeom prst="rect">
          <a:avLst/>
        </a:prstGeom>
      </xdr:spPr>
    </xdr:pic>
    <xdr:clientData/>
  </xdr:oneCellAnchor>
  <xdr:oneCellAnchor>
    <xdr:from>
      <xdr:col>12</xdr:col>
      <xdr:colOff>108857</xdr:colOff>
      <xdr:row>664</xdr:row>
      <xdr:rowOff>0</xdr:rowOff>
    </xdr:from>
    <xdr:ext cx="854341" cy="930089"/>
    <xdr:pic>
      <xdr:nvPicPr>
        <xdr:cNvPr id="54" name="Picture 5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1464" y="165721393"/>
          <a:ext cx="854341" cy="930089"/>
        </a:xfrm>
        <a:prstGeom prst="rect">
          <a:avLst/>
        </a:prstGeom>
      </xdr:spPr>
    </xdr:pic>
    <xdr:clientData/>
  </xdr:oneCellAnchor>
  <xdr:oneCellAnchor>
    <xdr:from>
      <xdr:col>0</xdr:col>
      <xdr:colOff>435430</xdr:colOff>
      <xdr:row>694</xdr:row>
      <xdr:rowOff>27216</xdr:rowOff>
    </xdr:from>
    <xdr:ext cx="918666" cy="891668"/>
    <xdr:pic>
      <xdr:nvPicPr>
        <xdr:cNvPr id="55" name="Picture 5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72565787"/>
          <a:ext cx="918666" cy="891668"/>
        </a:xfrm>
        <a:prstGeom prst="rect">
          <a:avLst/>
        </a:prstGeom>
      </xdr:spPr>
    </xdr:pic>
    <xdr:clientData/>
  </xdr:oneCellAnchor>
  <xdr:oneCellAnchor>
    <xdr:from>
      <xdr:col>12</xdr:col>
      <xdr:colOff>108857</xdr:colOff>
      <xdr:row>694</xdr:row>
      <xdr:rowOff>0</xdr:rowOff>
    </xdr:from>
    <xdr:ext cx="854341" cy="930089"/>
    <xdr:pic>
      <xdr:nvPicPr>
        <xdr:cNvPr id="56" name="Picture 5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61464" y="172538571"/>
          <a:ext cx="854341" cy="930089"/>
        </a:xfrm>
        <a:prstGeom prst="rect">
          <a:avLst/>
        </a:prstGeom>
      </xdr:spPr>
    </xdr:pic>
    <xdr:clientData/>
  </xdr:oneCellAnchor>
  <xdr:oneCellAnchor>
    <xdr:from>
      <xdr:col>0</xdr:col>
      <xdr:colOff>435430</xdr:colOff>
      <xdr:row>724</xdr:row>
      <xdr:rowOff>112058</xdr:rowOff>
    </xdr:from>
    <xdr:ext cx="727347" cy="705972"/>
    <xdr:pic>
      <xdr:nvPicPr>
        <xdr:cNvPr id="57" name="Picture 5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82588646"/>
          <a:ext cx="727347" cy="705972"/>
        </a:xfrm>
        <a:prstGeom prst="rect">
          <a:avLst/>
        </a:prstGeom>
      </xdr:spPr>
    </xdr:pic>
    <xdr:clientData/>
  </xdr:oneCellAnchor>
  <xdr:oneCellAnchor>
    <xdr:from>
      <xdr:col>12</xdr:col>
      <xdr:colOff>201706</xdr:colOff>
      <xdr:row>724</xdr:row>
      <xdr:rowOff>123263</xdr:rowOff>
    </xdr:from>
    <xdr:ext cx="658769" cy="717177"/>
    <xdr:pic>
      <xdr:nvPicPr>
        <xdr:cNvPr id="58" name="Picture 5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18294" y="182599851"/>
          <a:ext cx="658769" cy="717177"/>
        </a:xfrm>
        <a:prstGeom prst="rect">
          <a:avLst/>
        </a:prstGeom>
      </xdr:spPr>
    </xdr:pic>
    <xdr:clientData/>
  </xdr:oneCellAnchor>
  <xdr:oneCellAnchor>
    <xdr:from>
      <xdr:col>0</xdr:col>
      <xdr:colOff>435430</xdr:colOff>
      <xdr:row>754</xdr:row>
      <xdr:rowOff>112058</xdr:rowOff>
    </xdr:from>
    <xdr:ext cx="727347" cy="705972"/>
    <xdr:pic>
      <xdr:nvPicPr>
        <xdr:cNvPr id="59" name="Picture 5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82588646"/>
          <a:ext cx="727347" cy="705972"/>
        </a:xfrm>
        <a:prstGeom prst="rect">
          <a:avLst/>
        </a:prstGeom>
      </xdr:spPr>
    </xdr:pic>
    <xdr:clientData/>
  </xdr:oneCellAnchor>
  <xdr:oneCellAnchor>
    <xdr:from>
      <xdr:col>12</xdr:col>
      <xdr:colOff>201706</xdr:colOff>
      <xdr:row>754</xdr:row>
      <xdr:rowOff>123263</xdr:rowOff>
    </xdr:from>
    <xdr:ext cx="658769" cy="717177"/>
    <xdr:pic>
      <xdr:nvPicPr>
        <xdr:cNvPr id="60" name="Picture 5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18294" y="182599851"/>
          <a:ext cx="658769" cy="717177"/>
        </a:xfrm>
        <a:prstGeom prst="rect">
          <a:avLst/>
        </a:prstGeom>
      </xdr:spPr>
    </xdr:pic>
    <xdr:clientData/>
  </xdr:oneCellAnchor>
  <xdr:oneCellAnchor>
    <xdr:from>
      <xdr:col>0</xdr:col>
      <xdr:colOff>435430</xdr:colOff>
      <xdr:row>783</xdr:row>
      <xdr:rowOff>66674</xdr:rowOff>
    </xdr:from>
    <xdr:ext cx="819132" cy="795059"/>
    <xdr:pic>
      <xdr:nvPicPr>
        <xdr:cNvPr id="61" name="Picture 6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96576949"/>
          <a:ext cx="819132" cy="795059"/>
        </a:xfrm>
        <a:prstGeom prst="rect">
          <a:avLst/>
        </a:prstGeom>
      </xdr:spPr>
    </xdr:pic>
    <xdr:clientData/>
  </xdr:oneCellAnchor>
  <xdr:oneCellAnchor>
    <xdr:from>
      <xdr:col>12</xdr:col>
      <xdr:colOff>108857</xdr:colOff>
      <xdr:row>783</xdr:row>
      <xdr:rowOff>90145</xdr:rowOff>
    </xdr:from>
    <xdr:ext cx="710293" cy="773269"/>
    <xdr:pic>
      <xdr:nvPicPr>
        <xdr:cNvPr id="62" name="Picture 6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8807" y="196600420"/>
          <a:ext cx="710293" cy="773269"/>
        </a:xfrm>
        <a:prstGeom prst="rect">
          <a:avLst/>
        </a:prstGeom>
      </xdr:spPr>
    </xdr:pic>
    <xdr:clientData/>
  </xdr:oneCellAnchor>
  <xdr:oneCellAnchor>
    <xdr:from>
      <xdr:col>0</xdr:col>
      <xdr:colOff>435430</xdr:colOff>
      <xdr:row>813</xdr:row>
      <xdr:rowOff>66674</xdr:rowOff>
    </xdr:from>
    <xdr:ext cx="819132" cy="795059"/>
    <xdr:pic>
      <xdr:nvPicPr>
        <xdr:cNvPr id="63" name="Picture 6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96576949"/>
          <a:ext cx="819132" cy="795059"/>
        </a:xfrm>
        <a:prstGeom prst="rect">
          <a:avLst/>
        </a:prstGeom>
      </xdr:spPr>
    </xdr:pic>
    <xdr:clientData/>
  </xdr:oneCellAnchor>
  <xdr:oneCellAnchor>
    <xdr:from>
      <xdr:col>12</xdr:col>
      <xdr:colOff>108857</xdr:colOff>
      <xdr:row>813</xdr:row>
      <xdr:rowOff>90145</xdr:rowOff>
    </xdr:from>
    <xdr:ext cx="710293" cy="773269"/>
    <xdr:pic>
      <xdr:nvPicPr>
        <xdr:cNvPr id="64" name="Picture 6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8807" y="196600420"/>
          <a:ext cx="710293" cy="773269"/>
        </a:xfrm>
        <a:prstGeom prst="rect">
          <a:avLst/>
        </a:prstGeom>
      </xdr:spPr>
    </xdr:pic>
    <xdr:clientData/>
  </xdr:oneCellAnchor>
  <xdr:oneCellAnchor>
    <xdr:from>
      <xdr:col>0</xdr:col>
      <xdr:colOff>435430</xdr:colOff>
      <xdr:row>843</xdr:row>
      <xdr:rowOff>66674</xdr:rowOff>
    </xdr:from>
    <xdr:ext cx="819132" cy="795059"/>
    <xdr:pic>
      <xdr:nvPicPr>
        <xdr:cNvPr id="65" name="Picture 6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03253974"/>
          <a:ext cx="819132" cy="795059"/>
        </a:xfrm>
        <a:prstGeom prst="rect">
          <a:avLst/>
        </a:prstGeom>
      </xdr:spPr>
    </xdr:pic>
    <xdr:clientData/>
  </xdr:oneCellAnchor>
  <xdr:oneCellAnchor>
    <xdr:from>
      <xdr:col>12</xdr:col>
      <xdr:colOff>108857</xdr:colOff>
      <xdr:row>843</xdr:row>
      <xdr:rowOff>90145</xdr:rowOff>
    </xdr:from>
    <xdr:ext cx="710293" cy="773269"/>
    <xdr:pic>
      <xdr:nvPicPr>
        <xdr:cNvPr id="66" name="Picture 6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8807" y="203277445"/>
          <a:ext cx="710293" cy="773269"/>
        </a:xfrm>
        <a:prstGeom prst="rect">
          <a:avLst/>
        </a:prstGeom>
      </xdr:spPr>
    </xdr:pic>
    <xdr:clientData/>
  </xdr:oneCellAnchor>
  <xdr:oneCellAnchor>
    <xdr:from>
      <xdr:col>0</xdr:col>
      <xdr:colOff>435430</xdr:colOff>
      <xdr:row>873</xdr:row>
      <xdr:rowOff>66674</xdr:rowOff>
    </xdr:from>
    <xdr:ext cx="819132" cy="795059"/>
    <xdr:pic>
      <xdr:nvPicPr>
        <xdr:cNvPr id="67" name="Picture 6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09930999"/>
          <a:ext cx="819132" cy="795059"/>
        </a:xfrm>
        <a:prstGeom prst="rect">
          <a:avLst/>
        </a:prstGeom>
      </xdr:spPr>
    </xdr:pic>
    <xdr:clientData/>
  </xdr:oneCellAnchor>
  <xdr:oneCellAnchor>
    <xdr:from>
      <xdr:col>12</xdr:col>
      <xdr:colOff>108857</xdr:colOff>
      <xdr:row>873</xdr:row>
      <xdr:rowOff>90145</xdr:rowOff>
    </xdr:from>
    <xdr:ext cx="710293" cy="773269"/>
    <xdr:pic>
      <xdr:nvPicPr>
        <xdr:cNvPr id="68" name="Picture 6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8807" y="209954470"/>
          <a:ext cx="710293" cy="773269"/>
        </a:xfrm>
        <a:prstGeom prst="rect">
          <a:avLst/>
        </a:prstGeom>
      </xdr:spPr>
    </xdr:pic>
    <xdr:clientData/>
  </xdr:oneCellAnchor>
  <xdr:oneCellAnchor>
    <xdr:from>
      <xdr:col>0</xdr:col>
      <xdr:colOff>435430</xdr:colOff>
      <xdr:row>902</xdr:row>
      <xdr:rowOff>66674</xdr:rowOff>
    </xdr:from>
    <xdr:ext cx="819132" cy="795059"/>
    <xdr:pic>
      <xdr:nvPicPr>
        <xdr:cNvPr id="69" name="Picture 6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16082468"/>
          <a:ext cx="819132" cy="795059"/>
        </a:xfrm>
        <a:prstGeom prst="rect">
          <a:avLst/>
        </a:prstGeom>
      </xdr:spPr>
    </xdr:pic>
    <xdr:clientData/>
  </xdr:oneCellAnchor>
  <xdr:oneCellAnchor>
    <xdr:from>
      <xdr:col>12</xdr:col>
      <xdr:colOff>108857</xdr:colOff>
      <xdr:row>902</xdr:row>
      <xdr:rowOff>90145</xdr:rowOff>
    </xdr:from>
    <xdr:ext cx="710293" cy="773269"/>
    <xdr:pic>
      <xdr:nvPicPr>
        <xdr:cNvPr id="70" name="Picture 6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16105939"/>
          <a:ext cx="710293" cy="773269"/>
        </a:xfrm>
        <a:prstGeom prst="rect">
          <a:avLst/>
        </a:prstGeom>
      </xdr:spPr>
    </xdr:pic>
    <xdr:clientData/>
  </xdr:oneCellAnchor>
  <xdr:oneCellAnchor>
    <xdr:from>
      <xdr:col>0</xdr:col>
      <xdr:colOff>435430</xdr:colOff>
      <xdr:row>931</xdr:row>
      <xdr:rowOff>66674</xdr:rowOff>
    </xdr:from>
    <xdr:ext cx="819132" cy="795059"/>
    <xdr:pic>
      <xdr:nvPicPr>
        <xdr:cNvPr id="73" name="Picture 7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22794792"/>
          <a:ext cx="819132" cy="795059"/>
        </a:xfrm>
        <a:prstGeom prst="rect">
          <a:avLst/>
        </a:prstGeom>
      </xdr:spPr>
    </xdr:pic>
    <xdr:clientData/>
  </xdr:oneCellAnchor>
  <xdr:oneCellAnchor>
    <xdr:from>
      <xdr:col>12</xdr:col>
      <xdr:colOff>108857</xdr:colOff>
      <xdr:row>931</xdr:row>
      <xdr:rowOff>90145</xdr:rowOff>
    </xdr:from>
    <xdr:ext cx="710293" cy="773269"/>
    <xdr:pic>
      <xdr:nvPicPr>
        <xdr:cNvPr id="74" name="Picture 7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22818263"/>
          <a:ext cx="710293" cy="773269"/>
        </a:xfrm>
        <a:prstGeom prst="rect">
          <a:avLst/>
        </a:prstGeom>
      </xdr:spPr>
    </xdr:pic>
    <xdr:clientData/>
  </xdr:oneCellAnchor>
  <xdr:oneCellAnchor>
    <xdr:from>
      <xdr:col>0</xdr:col>
      <xdr:colOff>435430</xdr:colOff>
      <xdr:row>958</xdr:row>
      <xdr:rowOff>66674</xdr:rowOff>
    </xdr:from>
    <xdr:ext cx="819132" cy="795059"/>
    <xdr:pic>
      <xdr:nvPicPr>
        <xdr:cNvPr id="81" name="Picture 8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29507115"/>
          <a:ext cx="819132" cy="795059"/>
        </a:xfrm>
        <a:prstGeom prst="rect">
          <a:avLst/>
        </a:prstGeom>
      </xdr:spPr>
    </xdr:pic>
    <xdr:clientData/>
  </xdr:oneCellAnchor>
  <xdr:oneCellAnchor>
    <xdr:from>
      <xdr:col>12</xdr:col>
      <xdr:colOff>108857</xdr:colOff>
      <xdr:row>958</xdr:row>
      <xdr:rowOff>90145</xdr:rowOff>
    </xdr:from>
    <xdr:ext cx="710293" cy="773269"/>
    <xdr:pic>
      <xdr:nvPicPr>
        <xdr:cNvPr id="82" name="Picture 8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29530586"/>
          <a:ext cx="710293" cy="773269"/>
        </a:xfrm>
        <a:prstGeom prst="rect">
          <a:avLst/>
        </a:prstGeom>
      </xdr:spPr>
    </xdr:pic>
    <xdr:clientData/>
  </xdr:oneCellAnchor>
  <xdr:oneCellAnchor>
    <xdr:from>
      <xdr:col>0</xdr:col>
      <xdr:colOff>435430</xdr:colOff>
      <xdr:row>987</xdr:row>
      <xdr:rowOff>66674</xdr:rowOff>
    </xdr:from>
    <xdr:ext cx="819132" cy="795059"/>
    <xdr:pic>
      <xdr:nvPicPr>
        <xdr:cNvPr id="88" name="Picture 8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36286674"/>
          <a:ext cx="819132" cy="795059"/>
        </a:xfrm>
        <a:prstGeom prst="rect">
          <a:avLst/>
        </a:prstGeom>
      </xdr:spPr>
    </xdr:pic>
    <xdr:clientData/>
  </xdr:oneCellAnchor>
  <xdr:oneCellAnchor>
    <xdr:from>
      <xdr:col>12</xdr:col>
      <xdr:colOff>108857</xdr:colOff>
      <xdr:row>987</xdr:row>
      <xdr:rowOff>90145</xdr:rowOff>
    </xdr:from>
    <xdr:ext cx="710293" cy="773269"/>
    <xdr:pic>
      <xdr:nvPicPr>
        <xdr:cNvPr id="89" name="Picture 8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36310145"/>
          <a:ext cx="710293" cy="773269"/>
        </a:xfrm>
        <a:prstGeom prst="rect">
          <a:avLst/>
        </a:prstGeom>
      </xdr:spPr>
    </xdr:pic>
    <xdr:clientData/>
  </xdr:oneCellAnchor>
  <xdr:oneCellAnchor>
    <xdr:from>
      <xdr:col>0</xdr:col>
      <xdr:colOff>435430</xdr:colOff>
      <xdr:row>1012</xdr:row>
      <xdr:rowOff>66674</xdr:rowOff>
    </xdr:from>
    <xdr:ext cx="819132" cy="795059"/>
    <xdr:pic>
      <xdr:nvPicPr>
        <xdr:cNvPr id="92" name="Picture 9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42976586"/>
          <a:ext cx="819132" cy="795059"/>
        </a:xfrm>
        <a:prstGeom prst="rect">
          <a:avLst/>
        </a:prstGeom>
      </xdr:spPr>
    </xdr:pic>
    <xdr:clientData/>
  </xdr:oneCellAnchor>
  <xdr:oneCellAnchor>
    <xdr:from>
      <xdr:col>12</xdr:col>
      <xdr:colOff>108857</xdr:colOff>
      <xdr:row>1012</xdr:row>
      <xdr:rowOff>90145</xdr:rowOff>
    </xdr:from>
    <xdr:ext cx="710293" cy="773269"/>
    <xdr:pic>
      <xdr:nvPicPr>
        <xdr:cNvPr id="93" name="Picture 9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43000057"/>
          <a:ext cx="710293" cy="773269"/>
        </a:xfrm>
        <a:prstGeom prst="rect">
          <a:avLst/>
        </a:prstGeom>
      </xdr:spPr>
    </xdr:pic>
    <xdr:clientData/>
  </xdr:oneCellAnchor>
  <xdr:oneCellAnchor>
    <xdr:from>
      <xdr:col>0</xdr:col>
      <xdr:colOff>435430</xdr:colOff>
      <xdr:row>1037</xdr:row>
      <xdr:rowOff>66674</xdr:rowOff>
    </xdr:from>
    <xdr:ext cx="819132" cy="795059"/>
    <xdr:pic>
      <xdr:nvPicPr>
        <xdr:cNvPr id="96" name="Picture 9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49644086"/>
          <a:ext cx="819132" cy="795059"/>
        </a:xfrm>
        <a:prstGeom prst="rect">
          <a:avLst/>
        </a:prstGeom>
      </xdr:spPr>
    </xdr:pic>
    <xdr:clientData/>
  </xdr:oneCellAnchor>
  <xdr:oneCellAnchor>
    <xdr:from>
      <xdr:col>12</xdr:col>
      <xdr:colOff>108857</xdr:colOff>
      <xdr:row>1037</xdr:row>
      <xdr:rowOff>90145</xdr:rowOff>
    </xdr:from>
    <xdr:ext cx="710293" cy="773269"/>
    <xdr:pic>
      <xdr:nvPicPr>
        <xdr:cNvPr id="97" name="Picture 9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49667557"/>
          <a:ext cx="710293" cy="773269"/>
        </a:xfrm>
        <a:prstGeom prst="rect">
          <a:avLst/>
        </a:prstGeom>
      </xdr:spPr>
    </xdr:pic>
    <xdr:clientData/>
  </xdr:oneCellAnchor>
  <xdr:oneCellAnchor>
    <xdr:from>
      <xdr:col>0</xdr:col>
      <xdr:colOff>435430</xdr:colOff>
      <xdr:row>1062</xdr:row>
      <xdr:rowOff>66674</xdr:rowOff>
    </xdr:from>
    <xdr:ext cx="819132" cy="795059"/>
    <xdr:pic>
      <xdr:nvPicPr>
        <xdr:cNvPr id="100" name="Picture 9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56311586"/>
          <a:ext cx="819132" cy="795059"/>
        </a:xfrm>
        <a:prstGeom prst="rect">
          <a:avLst/>
        </a:prstGeom>
      </xdr:spPr>
    </xdr:pic>
    <xdr:clientData/>
  </xdr:oneCellAnchor>
  <xdr:oneCellAnchor>
    <xdr:from>
      <xdr:col>12</xdr:col>
      <xdr:colOff>108857</xdr:colOff>
      <xdr:row>1062</xdr:row>
      <xdr:rowOff>90145</xdr:rowOff>
    </xdr:from>
    <xdr:ext cx="710293" cy="773269"/>
    <xdr:pic>
      <xdr:nvPicPr>
        <xdr:cNvPr id="101" name="Picture 10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56335057"/>
          <a:ext cx="710293" cy="773269"/>
        </a:xfrm>
        <a:prstGeom prst="rect">
          <a:avLst/>
        </a:prstGeom>
      </xdr:spPr>
    </xdr:pic>
    <xdr:clientData/>
  </xdr:oneCellAnchor>
  <xdr:oneCellAnchor>
    <xdr:from>
      <xdr:col>0</xdr:col>
      <xdr:colOff>435430</xdr:colOff>
      <xdr:row>1087</xdr:row>
      <xdr:rowOff>66674</xdr:rowOff>
    </xdr:from>
    <xdr:ext cx="819132" cy="795059"/>
    <xdr:pic>
      <xdr:nvPicPr>
        <xdr:cNvPr id="104" name="Picture 10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62979086"/>
          <a:ext cx="819132" cy="795059"/>
        </a:xfrm>
        <a:prstGeom prst="rect">
          <a:avLst/>
        </a:prstGeom>
      </xdr:spPr>
    </xdr:pic>
    <xdr:clientData/>
  </xdr:oneCellAnchor>
  <xdr:oneCellAnchor>
    <xdr:from>
      <xdr:col>12</xdr:col>
      <xdr:colOff>108857</xdr:colOff>
      <xdr:row>1087</xdr:row>
      <xdr:rowOff>90145</xdr:rowOff>
    </xdr:from>
    <xdr:ext cx="710293" cy="773269"/>
    <xdr:pic>
      <xdr:nvPicPr>
        <xdr:cNvPr id="105" name="Picture 10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63002557"/>
          <a:ext cx="710293" cy="773269"/>
        </a:xfrm>
        <a:prstGeom prst="rect">
          <a:avLst/>
        </a:prstGeom>
      </xdr:spPr>
    </xdr:pic>
    <xdr:clientData/>
  </xdr:oneCellAnchor>
  <xdr:oneCellAnchor>
    <xdr:from>
      <xdr:col>0</xdr:col>
      <xdr:colOff>435430</xdr:colOff>
      <xdr:row>1112</xdr:row>
      <xdr:rowOff>66674</xdr:rowOff>
    </xdr:from>
    <xdr:ext cx="819132" cy="795059"/>
    <xdr:pic>
      <xdr:nvPicPr>
        <xdr:cNvPr id="108" name="Picture 10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69646586"/>
          <a:ext cx="819132" cy="795059"/>
        </a:xfrm>
        <a:prstGeom prst="rect">
          <a:avLst/>
        </a:prstGeom>
      </xdr:spPr>
    </xdr:pic>
    <xdr:clientData/>
  </xdr:oneCellAnchor>
  <xdr:oneCellAnchor>
    <xdr:from>
      <xdr:col>12</xdr:col>
      <xdr:colOff>108857</xdr:colOff>
      <xdr:row>1112</xdr:row>
      <xdr:rowOff>90145</xdr:rowOff>
    </xdr:from>
    <xdr:ext cx="710293" cy="773269"/>
    <xdr:pic>
      <xdr:nvPicPr>
        <xdr:cNvPr id="109" name="Picture 10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69670057"/>
          <a:ext cx="710293" cy="773269"/>
        </a:xfrm>
        <a:prstGeom prst="rect">
          <a:avLst/>
        </a:prstGeom>
      </xdr:spPr>
    </xdr:pic>
    <xdr:clientData/>
  </xdr:oneCellAnchor>
  <xdr:oneCellAnchor>
    <xdr:from>
      <xdr:col>0</xdr:col>
      <xdr:colOff>435430</xdr:colOff>
      <xdr:row>1137</xdr:row>
      <xdr:rowOff>66674</xdr:rowOff>
    </xdr:from>
    <xdr:ext cx="819132" cy="795059"/>
    <xdr:pic>
      <xdr:nvPicPr>
        <xdr:cNvPr id="112" name="Picture 11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76314086"/>
          <a:ext cx="819132" cy="795059"/>
        </a:xfrm>
        <a:prstGeom prst="rect">
          <a:avLst/>
        </a:prstGeom>
      </xdr:spPr>
    </xdr:pic>
    <xdr:clientData/>
  </xdr:oneCellAnchor>
  <xdr:oneCellAnchor>
    <xdr:from>
      <xdr:col>12</xdr:col>
      <xdr:colOff>108857</xdr:colOff>
      <xdr:row>1137</xdr:row>
      <xdr:rowOff>90145</xdr:rowOff>
    </xdr:from>
    <xdr:ext cx="710293" cy="773269"/>
    <xdr:pic>
      <xdr:nvPicPr>
        <xdr:cNvPr id="113" name="Picture 1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76337557"/>
          <a:ext cx="710293" cy="773269"/>
        </a:xfrm>
        <a:prstGeom prst="rect">
          <a:avLst/>
        </a:prstGeom>
      </xdr:spPr>
    </xdr:pic>
    <xdr:clientData/>
  </xdr:oneCellAnchor>
  <xdr:oneCellAnchor>
    <xdr:from>
      <xdr:col>0</xdr:col>
      <xdr:colOff>435430</xdr:colOff>
      <xdr:row>1165</xdr:row>
      <xdr:rowOff>49480</xdr:rowOff>
    </xdr:from>
    <xdr:ext cx="836848" cy="812254"/>
    <xdr:pic>
      <xdr:nvPicPr>
        <xdr:cNvPr id="120" name="Picture 1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89721539"/>
          <a:ext cx="836848" cy="812254"/>
        </a:xfrm>
        <a:prstGeom prst="rect">
          <a:avLst/>
        </a:prstGeom>
      </xdr:spPr>
    </xdr:pic>
    <xdr:clientData/>
  </xdr:oneCellAnchor>
  <xdr:oneCellAnchor>
    <xdr:from>
      <xdr:col>12</xdr:col>
      <xdr:colOff>108857</xdr:colOff>
      <xdr:row>1165</xdr:row>
      <xdr:rowOff>22412</xdr:rowOff>
    </xdr:from>
    <xdr:ext cx="803390" cy="874620"/>
    <xdr:pic>
      <xdr:nvPicPr>
        <xdr:cNvPr id="121" name="Picture 1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289694471"/>
          <a:ext cx="803390" cy="874620"/>
        </a:xfrm>
        <a:prstGeom prst="rect">
          <a:avLst/>
        </a:prstGeom>
      </xdr:spPr>
    </xdr:pic>
    <xdr:clientData/>
  </xdr:oneCellAnchor>
  <xdr:oneCellAnchor>
    <xdr:from>
      <xdr:col>0</xdr:col>
      <xdr:colOff>435430</xdr:colOff>
      <xdr:row>1193</xdr:row>
      <xdr:rowOff>66674</xdr:rowOff>
    </xdr:from>
    <xdr:ext cx="819132" cy="795059"/>
    <xdr:pic>
      <xdr:nvPicPr>
        <xdr:cNvPr id="128" name="Picture 1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29507115"/>
          <a:ext cx="819132" cy="795059"/>
        </a:xfrm>
        <a:prstGeom prst="rect">
          <a:avLst/>
        </a:prstGeom>
      </xdr:spPr>
    </xdr:pic>
    <xdr:clientData/>
  </xdr:oneCellAnchor>
  <xdr:oneCellAnchor>
    <xdr:from>
      <xdr:col>12</xdr:col>
      <xdr:colOff>108857</xdr:colOff>
      <xdr:row>1193</xdr:row>
      <xdr:rowOff>90145</xdr:rowOff>
    </xdr:from>
    <xdr:ext cx="710293" cy="773269"/>
    <xdr:pic>
      <xdr:nvPicPr>
        <xdr:cNvPr id="129" name="Picture 1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29530586"/>
          <a:ext cx="710293" cy="773269"/>
        </a:xfrm>
        <a:prstGeom prst="rect">
          <a:avLst/>
        </a:prstGeom>
      </xdr:spPr>
    </xdr:pic>
    <xdr:clientData/>
  </xdr:oneCellAnchor>
  <xdr:oneCellAnchor>
    <xdr:from>
      <xdr:col>0</xdr:col>
      <xdr:colOff>435430</xdr:colOff>
      <xdr:row>1220</xdr:row>
      <xdr:rowOff>66674</xdr:rowOff>
    </xdr:from>
    <xdr:ext cx="819132" cy="795059"/>
    <xdr:pic>
      <xdr:nvPicPr>
        <xdr:cNvPr id="124" name="Picture 1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03320262"/>
          <a:ext cx="819132" cy="795059"/>
        </a:xfrm>
        <a:prstGeom prst="rect">
          <a:avLst/>
        </a:prstGeom>
      </xdr:spPr>
    </xdr:pic>
    <xdr:clientData/>
  </xdr:oneCellAnchor>
  <xdr:oneCellAnchor>
    <xdr:from>
      <xdr:col>12</xdr:col>
      <xdr:colOff>108857</xdr:colOff>
      <xdr:row>1220</xdr:row>
      <xdr:rowOff>90145</xdr:rowOff>
    </xdr:from>
    <xdr:ext cx="710293" cy="773269"/>
    <xdr:pic>
      <xdr:nvPicPr>
        <xdr:cNvPr id="125" name="Picture 12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303343733"/>
          <a:ext cx="710293" cy="773269"/>
        </a:xfrm>
        <a:prstGeom prst="rect">
          <a:avLst/>
        </a:prstGeom>
      </xdr:spPr>
    </xdr:pic>
    <xdr:clientData/>
  </xdr:oneCellAnchor>
  <xdr:oneCellAnchor>
    <xdr:from>
      <xdr:col>0</xdr:col>
      <xdr:colOff>435430</xdr:colOff>
      <xdr:row>1251</xdr:row>
      <xdr:rowOff>66674</xdr:rowOff>
    </xdr:from>
    <xdr:ext cx="819132" cy="795059"/>
    <xdr:pic>
      <xdr:nvPicPr>
        <xdr:cNvPr id="132" name="Picture 13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10099821"/>
          <a:ext cx="819132" cy="795059"/>
        </a:xfrm>
        <a:prstGeom prst="rect">
          <a:avLst/>
        </a:prstGeom>
      </xdr:spPr>
    </xdr:pic>
    <xdr:clientData/>
  </xdr:oneCellAnchor>
  <xdr:oneCellAnchor>
    <xdr:from>
      <xdr:col>12</xdr:col>
      <xdr:colOff>108857</xdr:colOff>
      <xdr:row>1251</xdr:row>
      <xdr:rowOff>90145</xdr:rowOff>
    </xdr:from>
    <xdr:ext cx="710293" cy="773269"/>
    <xdr:pic>
      <xdr:nvPicPr>
        <xdr:cNvPr id="133" name="Picture 13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310123292"/>
          <a:ext cx="710293" cy="773269"/>
        </a:xfrm>
        <a:prstGeom prst="rect">
          <a:avLst/>
        </a:prstGeom>
      </xdr:spPr>
    </xdr:pic>
    <xdr:clientData/>
  </xdr:oneCellAnchor>
  <xdr:oneCellAnchor>
    <xdr:from>
      <xdr:col>1</xdr:col>
      <xdr:colOff>57721</xdr:colOff>
      <xdr:row>1282</xdr:row>
      <xdr:rowOff>156882</xdr:rowOff>
    </xdr:from>
    <xdr:ext cx="726193" cy="704851"/>
    <xdr:pic>
      <xdr:nvPicPr>
        <xdr:cNvPr id="140" name="Picture 13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8368" y="330315794"/>
          <a:ext cx="726193" cy="704851"/>
        </a:xfrm>
        <a:prstGeom prst="rect">
          <a:avLst/>
        </a:prstGeom>
      </xdr:spPr>
    </xdr:pic>
    <xdr:clientData/>
  </xdr:oneCellAnchor>
  <xdr:oneCellAnchor>
    <xdr:from>
      <xdr:col>12</xdr:col>
      <xdr:colOff>170159</xdr:colOff>
      <xdr:row>1282</xdr:row>
      <xdr:rowOff>156882</xdr:rowOff>
    </xdr:from>
    <xdr:ext cx="648991" cy="706532"/>
    <xdr:pic>
      <xdr:nvPicPr>
        <xdr:cNvPr id="141" name="Picture 14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6747" y="330315794"/>
          <a:ext cx="648991" cy="706532"/>
        </a:xfrm>
        <a:prstGeom prst="rect">
          <a:avLst/>
        </a:prstGeom>
      </xdr:spPr>
    </xdr:pic>
    <xdr:clientData/>
  </xdr:oneCellAnchor>
  <xdr:oneCellAnchor>
    <xdr:from>
      <xdr:col>0</xdr:col>
      <xdr:colOff>435430</xdr:colOff>
      <xdr:row>1306</xdr:row>
      <xdr:rowOff>101588</xdr:rowOff>
    </xdr:from>
    <xdr:ext cx="842041" cy="817295"/>
    <xdr:pic>
      <xdr:nvPicPr>
        <xdr:cNvPr id="142" name="Picture 14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36423735"/>
          <a:ext cx="842041" cy="817295"/>
        </a:xfrm>
        <a:prstGeom prst="rect">
          <a:avLst/>
        </a:prstGeom>
      </xdr:spPr>
    </xdr:pic>
    <xdr:clientData/>
  </xdr:oneCellAnchor>
  <xdr:oneCellAnchor>
    <xdr:from>
      <xdr:col>12</xdr:col>
      <xdr:colOff>108858</xdr:colOff>
      <xdr:row>1306</xdr:row>
      <xdr:rowOff>84843</xdr:rowOff>
    </xdr:from>
    <xdr:ext cx="776408" cy="845246"/>
    <xdr:pic>
      <xdr:nvPicPr>
        <xdr:cNvPr id="143" name="Picture 14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6" y="336406990"/>
          <a:ext cx="776408" cy="845246"/>
        </a:xfrm>
        <a:prstGeom prst="rect">
          <a:avLst/>
        </a:prstGeom>
      </xdr:spPr>
    </xdr:pic>
    <xdr:clientData/>
  </xdr:oneCellAnchor>
  <xdr:oneCellAnchor>
    <xdr:from>
      <xdr:col>0</xdr:col>
      <xdr:colOff>435430</xdr:colOff>
      <xdr:row>1330</xdr:row>
      <xdr:rowOff>66674</xdr:rowOff>
    </xdr:from>
    <xdr:ext cx="819132" cy="795059"/>
    <xdr:pic>
      <xdr:nvPicPr>
        <xdr:cNvPr id="148" name="Picture 14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36993939"/>
          <a:ext cx="819132" cy="795059"/>
        </a:xfrm>
        <a:prstGeom prst="rect">
          <a:avLst/>
        </a:prstGeom>
      </xdr:spPr>
    </xdr:pic>
    <xdr:clientData/>
  </xdr:oneCellAnchor>
  <xdr:oneCellAnchor>
    <xdr:from>
      <xdr:col>12</xdr:col>
      <xdr:colOff>108857</xdr:colOff>
      <xdr:row>1330</xdr:row>
      <xdr:rowOff>90145</xdr:rowOff>
    </xdr:from>
    <xdr:ext cx="710293" cy="773269"/>
    <xdr:pic>
      <xdr:nvPicPr>
        <xdr:cNvPr id="149" name="Picture 14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337017410"/>
          <a:ext cx="710293" cy="773269"/>
        </a:xfrm>
        <a:prstGeom prst="rect">
          <a:avLst/>
        </a:prstGeom>
      </xdr:spPr>
    </xdr:pic>
    <xdr:clientData/>
  </xdr:oneCellAnchor>
  <xdr:oneCellAnchor>
    <xdr:from>
      <xdr:col>0</xdr:col>
      <xdr:colOff>435430</xdr:colOff>
      <xdr:row>1357</xdr:row>
      <xdr:rowOff>66674</xdr:rowOff>
    </xdr:from>
    <xdr:ext cx="819132" cy="795059"/>
    <xdr:pic>
      <xdr:nvPicPr>
        <xdr:cNvPr id="152" name="Picture 15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43762292"/>
          <a:ext cx="819132" cy="795059"/>
        </a:xfrm>
        <a:prstGeom prst="rect">
          <a:avLst/>
        </a:prstGeom>
      </xdr:spPr>
    </xdr:pic>
    <xdr:clientData/>
  </xdr:oneCellAnchor>
  <xdr:oneCellAnchor>
    <xdr:from>
      <xdr:col>12</xdr:col>
      <xdr:colOff>108857</xdr:colOff>
      <xdr:row>1357</xdr:row>
      <xdr:rowOff>90145</xdr:rowOff>
    </xdr:from>
    <xdr:ext cx="710293" cy="773269"/>
    <xdr:pic>
      <xdr:nvPicPr>
        <xdr:cNvPr id="153" name="Picture 15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343785763"/>
          <a:ext cx="710293" cy="773269"/>
        </a:xfrm>
        <a:prstGeom prst="rect">
          <a:avLst/>
        </a:prstGeom>
      </xdr:spPr>
    </xdr:pic>
    <xdr:clientData/>
  </xdr:oneCellAnchor>
  <xdr:oneCellAnchor>
    <xdr:from>
      <xdr:col>0</xdr:col>
      <xdr:colOff>435430</xdr:colOff>
      <xdr:row>1385</xdr:row>
      <xdr:rowOff>66674</xdr:rowOff>
    </xdr:from>
    <xdr:ext cx="819132" cy="795059"/>
    <xdr:pic>
      <xdr:nvPicPr>
        <xdr:cNvPr id="156" name="Picture 15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50530645"/>
          <a:ext cx="819132" cy="795059"/>
        </a:xfrm>
        <a:prstGeom prst="rect">
          <a:avLst/>
        </a:prstGeom>
      </xdr:spPr>
    </xdr:pic>
    <xdr:clientData/>
  </xdr:oneCellAnchor>
  <xdr:oneCellAnchor>
    <xdr:from>
      <xdr:col>12</xdr:col>
      <xdr:colOff>108857</xdr:colOff>
      <xdr:row>1385</xdr:row>
      <xdr:rowOff>90145</xdr:rowOff>
    </xdr:from>
    <xdr:ext cx="710293" cy="773269"/>
    <xdr:pic>
      <xdr:nvPicPr>
        <xdr:cNvPr id="157" name="Picture 15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350554116"/>
          <a:ext cx="710293" cy="773269"/>
        </a:xfrm>
        <a:prstGeom prst="rect">
          <a:avLst/>
        </a:prstGeom>
      </xdr:spPr>
    </xdr:pic>
    <xdr:clientData/>
  </xdr:oneCellAnchor>
  <xdr:oneCellAnchor>
    <xdr:from>
      <xdr:col>0</xdr:col>
      <xdr:colOff>435430</xdr:colOff>
      <xdr:row>1413</xdr:row>
      <xdr:rowOff>66674</xdr:rowOff>
    </xdr:from>
    <xdr:ext cx="819132" cy="795059"/>
    <xdr:pic>
      <xdr:nvPicPr>
        <xdr:cNvPr id="144" name="Picture 14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57343821"/>
          <a:ext cx="819132" cy="795059"/>
        </a:xfrm>
        <a:prstGeom prst="rect">
          <a:avLst/>
        </a:prstGeom>
      </xdr:spPr>
    </xdr:pic>
    <xdr:clientData/>
  </xdr:oneCellAnchor>
  <xdr:oneCellAnchor>
    <xdr:from>
      <xdr:col>12</xdr:col>
      <xdr:colOff>108857</xdr:colOff>
      <xdr:row>1413</xdr:row>
      <xdr:rowOff>90145</xdr:rowOff>
    </xdr:from>
    <xdr:ext cx="710293" cy="773269"/>
    <xdr:pic>
      <xdr:nvPicPr>
        <xdr:cNvPr id="145" name="Picture 14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57367292"/>
          <a:ext cx="710293" cy="773269"/>
        </a:xfrm>
        <a:prstGeom prst="rect">
          <a:avLst/>
        </a:prstGeom>
      </xdr:spPr>
    </xdr:pic>
    <xdr:clientData/>
  </xdr:oneCellAnchor>
  <xdr:oneCellAnchor>
    <xdr:from>
      <xdr:col>0</xdr:col>
      <xdr:colOff>435430</xdr:colOff>
      <xdr:row>1441</xdr:row>
      <xdr:rowOff>66674</xdr:rowOff>
    </xdr:from>
    <xdr:ext cx="819132" cy="795059"/>
    <xdr:pic>
      <xdr:nvPicPr>
        <xdr:cNvPr id="110" name="Picture 10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36254350"/>
          <a:ext cx="819132" cy="795059"/>
        </a:xfrm>
        <a:prstGeom prst="rect">
          <a:avLst/>
        </a:prstGeom>
      </xdr:spPr>
    </xdr:pic>
    <xdr:clientData/>
  </xdr:oneCellAnchor>
  <xdr:oneCellAnchor>
    <xdr:from>
      <xdr:col>12</xdr:col>
      <xdr:colOff>108857</xdr:colOff>
      <xdr:row>1441</xdr:row>
      <xdr:rowOff>90145</xdr:rowOff>
    </xdr:from>
    <xdr:ext cx="710293" cy="773269"/>
    <xdr:pic>
      <xdr:nvPicPr>
        <xdr:cNvPr id="111" name="Picture 1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36277821"/>
          <a:ext cx="710293" cy="773269"/>
        </a:xfrm>
        <a:prstGeom prst="rect">
          <a:avLst/>
        </a:prstGeom>
      </xdr:spPr>
    </xdr:pic>
    <xdr:clientData/>
  </xdr:oneCellAnchor>
  <xdr:oneCellAnchor>
    <xdr:from>
      <xdr:col>0</xdr:col>
      <xdr:colOff>435430</xdr:colOff>
      <xdr:row>1469</xdr:row>
      <xdr:rowOff>66674</xdr:rowOff>
    </xdr:from>
    <xdr:ext cx="819132" cy="795059"/>
    <xdr:pic>
      <xdr:nvPicPr>
        <xdr:cNvPr id="114" name="Picture 11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56671468"/>
          <a:ext cx="819132" cy="795059"/>
        </a:xfrm>
        <a:prstGeom prst="rect">
          <a:avLst/>
        </a:prstGeom>
      </xdr:spPr>
    </xdr:pic>
    <xdr:clientData/>
  </xdr:oneCellAnchor>
  <xdr:oneCellAnchor>
    <xdr:from>
      <xdr:col>12</xdr:col>
      <xdr:colOff>108857</xdr:colOff>
      <xdr:row>1469</xdr:row>
      <xdr:rowOff>90145</xdr:rowOff>
    </xdr:from>
    <xdr:ext cx="710293" cy="773269"/>
    <xdr:pic>
      <xdr:nvPicPr>
        <xdr:cNvPr id="115" name="Picture 11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56694939"/>
          <a:ext cx="710293" cy="773269"/>
        </a:xfrm>
        <a:prstGeom prst="rect">
          <a:avLst/>
        </a:prstGeom>
      </xdr:spPr>
    </xdr:pic>
    <xdr:clientData/>
  </xdr:oneCellAnchor>
  <xdr:oneCellAnchor>
    <xdr:from>
      <xdr:col>0</xdr:col>
      <xdr:colOff>435430</xdr:colOff>
      <xdr:row>1497</xdr:row>
      <xdr:rowOff>66674</xdr:rowOff>
    </xdr:from>
    <xdr:ext cx="819132" cy="795059"/>
    <xdr:pic>
      <xdr:nvPicPr>
        <xdr:cNvPr id="116" name="Picture 11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63439821"/>
          <a:ext cx="819132" cy="795059"/>
        </a:xfrm>
        <a:prstGeom prst="rect">
          <a:avLst/>
        </a:prstGeom>
      </xdr:spPr>
    </xdr:pic>
    <xdr:clientData/>
  </xdr:oneCellAnchor>
  <xdr:oneCellAnchor>
    <xdr:from>
      <xdr:col>12</xdr:col>
      <xdr:colOff>108857</xdr:colOff>
      <xdr:row>1497</xdr:row>
      <xdr:rowOff>90145</xdr:rowOff>
    </xdr:from>
    <xdr:ext cx="710293" cy="773269"/>
    <xdr:pic>
      <xdr:nvPicPr>
        <xdr:cNvPr id="117" name="Picture 11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63463292"/>
          <a:ext cx="710293" cy="773269"/>
        </a:xfrm>
        <a:prstGeom prst="rect">
          <a:avLst/>
        </a:prstGeom>
      </xdr:spPr>
    </xdr:pic>
    <xdr:clientData/>
  </xdr:oneCellAnchor>
  <xdr:oneCellAnchor>
    <xdr:from>
      <xdr:col>0</xdr:col>
      <xdr:colOff>435430</xdr:colOff>
      <xdr:row>1525</xdr:row>
      <xdr:rowOff>66674</xdr:rowOff>
    </xdr:from>
    <xdr:ext cx="819132" cy="795059"/>
    <xdr:pic>
      <xdr:nvPicPr>
        <xdr:cNvPr id="118" name="Picture 1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70208174"/>
          <a:ext cx="819132" cy="795059"/>
        </a:xfrm>
        <a:prstGeom prst="rect">
          <a:avLst/>
        </a:prstGeom>
      </xdr:spPr>
    </xdr:pic>
    <xdr:clientData/>
  </xdr:oneCellAnchor>
  <xdr:oneCellAnchor>
    <xdr:from>
      <xdr:col>12</xdr:col>
      <xdr:colOff>108857</xdr:colOff>
      <xdr:row>1525</xdr:row>
      <xdr:rowOff>90145</xdr:rowOff>
    </xdr:from>
    <xdr:ext cx="710293" cy="773269"/>
    <xdr:pic>
      <xdr:nvPicPr>
        <xdr:cNvPr id="119" name="Picture 11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70231645"/>
          <a:ext cx="710293" cy="773269"/>
        </a:xfrm>
        <a:prstGeom prst="rect">
          <a:avLst/>
        </a:prstGeom>
      </xdr:spPr>
    </xdr:pic>
    <xdr:clientData/>
  </xdr:oneCellAnchor>
  <xdr:oneCellAnchor>
    <xdr:from>
      <xdr:col>0</xdr:col>
      <xdr:colOff>435430</xdr:colOff>
      <xdr:row>1553</xdr:row>
      <xdr:rowOff>66674</xdr:rowOff>
    </xdr:from>
    <xdr:ext cx="819132" cy="795059"/>
    <xdr:pic>
      <xdr:nvPicPr>
        <xdr:cNvPr id="122" name="Picture 12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76976527"/>
          <a:ext cx="819132" cy="795059"/>
        </a:xfrm>
        <a:prstGeom prst="rect">
          <a:avLst/>
        </a:prstGeom>
      </xdr:spPr>
    </xdr:pic>
    <xdr:clientData/>
  </xdr:oneCellAnchor>
  <xdr:oneCellAnchor>
    <xdr:from>
      <xdr:col>12</xdr:col>
      <xdr:colOff>108857</xdr:colOff>
      <xdr:row>1553</xdr:row>
      <xdr:rowOff>90145</xdr:rowOff>
    </xdr:from>
    <xdr:ext cx="710293" cy="773269"/>
    <xdr:pic>
      <xdr:nvPicPr>
        <xdr:cNvPr id="123" name="Picture 12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76999998"/>
          <a:ext cx="710293" cy="773269"/>
        </a:xfrm>
        <a:prstGeom prst="rect">
          <a:avLst/>
        </a:prstGeom>
      </xdr:spPr>
    </xdr:pic>
    <xdr:clientData/>
  </xdr:oneCellAnchor>
  <xdr:oneCellAnchor>
    <xdr:from>
      <xdr:col>0</xdr:col>
      <xdr:colOff>435430</xdr:colOff>
      <xdr:row>1581</xdr:row>
      <xdr:rowOff>66674</xdr:rowOff>
    </xdr:from>
    <xdr:ext cx="819132" cy="795059"/>
    <xdr:pic>
      <xdr:nvPicPr>
        <xdr:cNvPr id="126" name="Picture 1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76976527"/>
          <a:ext cx="819132" cy="795059"/>
        </a:xfrm>
        <a:prstGeom prst="rect">
          <a:avLst/>
        </a:prstGeom>
      </xdr:spPr>
    </xdr:pic>
    <xdr:clientData/>
  </xdr:oneCellAnchor>
  <xdr:oneCellAnchor>
    <xdr:from>
      <xdr:col>12</xdr:col>
      <xdr:colOff>108857</xdr:colOff>
      <xdr:row>1581</xdr:row>
      <xdr:rowOff>90145</xdr:rowOff>
    </xdr:from>
    <xdr:ext cx="710293" cy="773269"/>
    <xdr:pic>
      <xdr:nvPicPr>
        <xdr:cNvPr id="127" name="Picture 12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76999998"/>
          <a:ext cx="710293" cy="773269"/>
        </a:xfrm>
        <a:prstGeom prst="rect">
          <a:avLst/>
        </a:prstGeom>
      </xdr:spPr>
    </xdr:pic>
    <xdr:clientData/>
  </xdr:oneCellAnchor>
  <xdr:oneCellAnchor>
    <xdr:from>
      <xdr:col>0</xdr:col>
      <xdr:colOff>435430</xdr:colOff>
      <xdr:row>1609</xdr:row>
      <xdr:rowOff>66674</xdr:rowOff>
    </xdr:from>
    <xdr:ext cx="819132" cy="795059"/>
    <xdr:pic>
      <xdr:nvPicPr>
        <xdr:cNvPr id="130" name="Picture 1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76976527"/>
          <a:ext cx="819132" cy="795059"/>
        </a:xfrm>
        <a:prstGeom prst="rect">
          <a:avLst/>
        </a:prstGeom>
      </xdr:spPr>
    </xdr:pic>
    <xdr:clientData/>
  </xdr:oneCellAnchor>
  <xdr:oneCellAnchor>
    <xdr:from>
      <xdr:col>12</xdr:col>
      <xdr:colOff>108857</xdr:colOff>
      <xdr:row>1609</xdr:row>
      <xdr:rowOff>90145</xdr:rowOff>
    </xdr:from>
    <xdr:ext cx="710293" cy="773269"/>
    <xdr:pic>
      <xdr:nvPicPr>
        <xdr:cNvPr id="131" name="Picture 13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76999998"/>
          <a:ext cx="710293" cy="773269"/>
        </a:xfrm>
        <a:prstGeom prst="rect">
          <a:avLst/>
        </a:prstGeom>
      </xdr:spPr>
    </xdr:pic>
    <xdr:clientData/>
  </xdr:oneCellAnchor>
  <xdr:oneCellAnchor>
    <xdr:from>
      <xdr:col>0</xdr:col>
      <xdr:colOff>435430</xdr:colOff>
      <xdr:row>1637</xdr:row>
      <xdr:rowOff>66674</xdr:rowOff>
    </xdr:from>
    <xdr:ext cx="819132" cy="795059"/>
    <xdr:pic>
      <xdr:nvPicPr>
        <xdr:cNvPr id="134" name="Picture 13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97281586"/>
          <a:ext cx="819132" cy="795059"/>
        </a:xfrm>
        <a:prstGeom prst="rect">
          <a:avLst/>
        </a:prstGeom>
      </xdr:spPr>
    </xdr:pic>
    <xdr:clientData/>
  </xdr:oneCellAnchor>
  <xdr:oneCellAnchor>
    <xdr:from>
      <xdr:col>12</xdr:col>
      <xdr:colOff>108857</xdr:colOff>
      <xdr:row>1637</xdr:row>
      <xdr:rowOff>90145</xdr:rowOff>
    </xdr:from>
    <xdr:ext cx="710293" cy="773269"/>
    <xdr:pic>
      <xdr:nvPicPr>
        <xdr:cNvPr id="135" name="Picture 13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97305057"/>
          <a:ext cx="710293" cy="773269"/>
        </a:xfrm>
        <a:prstGeom prst="rect">
          <a:avLst/>
        </a:prstGeom>
      </xdr:spPr>
    </xdr:pic>
    <xdr:clientData/>
  </xdr:oneCellAnchor>
  <xdr:oneCellAnchor>
    <xdr:from>
      <xdr:col>0</xdr:col>
      <xdr:colOff>435430</xdr:colOff>
      <xdr:row>1665</xdr:row>
      <xdr:rowOff>66674</xdr:rowOff>
    </xdr:from>
    <xdr:ext cx="819132" cy="795059"/>
    <xdr:pic>
      <xdr:nvPicPr>
        <xdr:cNvPr id="138" name="Picture 13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04049939"/>
          <a:ext cx="819132" cy="795059"/>
        </a:xfrm>
        <a:prstGeom prst="rect">
          <a:avLst/>
        </a:prstGeom>
      </xdr:spPr>
    </xdr:pic>
    <xdr:clientData/>
  </xdr:oneCellAnchor>
  <xdr:oneCellAnchor>
    <xdr:from>
      <xdr:col>12</xdr:col>
      <xdr:colOff>108857</xdr:colOff>
      <xdr:row>1665</xdr:row>
      <xdr:rowOff>90145</xdr:rowOff>
    </xdr:from>
    <xdr:ext cx="710293" cy="773269"/>
    <xdr:pic>
      <xdr:nvPicPr>
        <xdr:cNvPr id="139" name="Picture 13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04073410"/>
          <a:ext cx="710293" cy="773269"/>
        </a:xfrm>
        <a:prstGeom prst="rect">
          <a:avLst/>
        </a:prstGeom>
      </xdr:spPr>
    </xdr:pic>
    <xdr:clientData/>
  </xdr:oneCellAnchor>
  <xdr:oneCellAnchor>
    <xdr:from>
      <xdr:col>0</xdr:col>
      <xdr:colOff>435430</xdr:colOff>
      <xdr:row>1693</xdr:row>
      <xdr:rowOff>66674</xdr:rowOff>
    </xdr:from>
    <xdr:ext cx="819132" cy="795059"/>
    <xdr:pic>
      <xdr:nvPicPr>
        <xdr:cNvPr id="146" name="Picture 14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10818292"/>
          <a:ext cx="819132" cy="795059"/>
        </a:xfrm>
        <a:prstGeom prst="rect">
          <a:avLst/>
        </a:prstGeom>
      </xdr:spPr>
    </xdr:pic>
    <xdr:clientData/>
  </xdr:oneCellAnchor>
  <xdr:oneCellAnchor>
    <xdr:from>
      <xdr:col>12</xdr:col>
      <xdr:colOff>108857</xdr:colOff>
      <xdr:row>1693</xdr:row>
      <xdr:rowOff>90145</xdr:rowOff>
    </xdr:from>
    <xdr:ext cx="710293" cy="773269"/>
    <xdr:pic>
      <xdr:nvPicPr>
        <xdr:cNvPr id="147" name="Picture 14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10841763"/>
          <a:ext cx="710293" cy="773269"/>
        </a:xfrm>
        <a:prstGeom prst="rect">
          <a:avLst/>
        </a:prstGeom>
      </xdr:spPr>
    </xdr:pic>
    <xdr:clientData/>
  </xdr:oneCellAnchor>
  <xdr:oneCellAnchor>
    <xdr:from>
      <xdr:col>0</xdr:col>
      <xdr:colOff>435430</xdr:colOff>
      <xdr:row>1721</xdr:row>
      <xdr:rowOff>66674</xdr:rowOff>
    </xdr:from>
    <xdr:ext cx="819132" cy="795059"/>
    <xdr:pic>
      <xdr:nvPicPr>
        <xdr:cNvPr id="150" name="Picture 14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17586645"/>
          <a:ext cx="819132" cy="795059"/>
        </a:xfrm>
        <a:prstGeom prst="rect">
          <a:avLst/>
        </a:prstGeom>
      </xdr:spPr>
    </xdr:pic>
    <xdr:clientData/>
  </xdr:oneCellAnchor>
  <xdr:oneCellAnchor>
    <xdr:from>
      <xdr:col>12</xdr:col>
      <xdr:colOff>108857</xdr:colOff>
      <xdr:row>1721</xdr:row>
      <xdr:rowOff>90145</xdr:rowOff>
    </xdr:from>
    <xdr:ext cx="710293" cy="773269"/>
    <xdr:pic>
      <xdr:nvPicPr>
        <xdr:cNvPr id="151" name="Picture 15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17610116"/>
          <a:ext cx="710293" cy="773269"/>
        </a:xfrm>
        <a:prstGeom prst="rect">
          <a:avLst/>
        </a:prstGeom>
      </xdr:spPr>
    </xdr:pic>
    <xdr:clientData/>
  </xdr:oneCellAnchor>
  <xdr:oneCellAnchor>
    <xdr:from>
      <xdr:col>0</xdr:col>
      <xdr:colOff>435430</xdr:colOff>
      <xdr:row>1749</xdr:row>
      <xdr:rowOff>66674</xdr:rowOff>
    </xdr:from>
    <xdr:ext cx="819132" cy="795059"/>
    <xdr:pic>
      <xdr:nvPicPr>
        <xdr:cNvPr id="154" name="Picture 15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24354998"/>
          <a:ext cx="819132" cy="795059"/>
        </a:xfrm>
        <a:prstGeom prst="rect">
          <a:avLst/>
        </a:prstGeom>
      </xdr:spPr>
    </xdr:pic>
    <xdr:clientData/>
  </xdr:oneCellAnchor>
  <xdr:oneCellAnchor>
    <xdr:from>
      <xdr:col>12</xdr:col>
      <xdr:colOff>108857</xdr:colOff>
      <xdr:row>1749</xdr:row>
      <xdr:rowOff>90145</xdr:rowOff>
    </xdr:from>
    <xdr:ext cx="710293" cy="773269"/>
    <xdr:pic>
      <xdr:nvPicPr>
        <xdr:cNvPr id="155" name="Picture 15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24378469"/>
          <a:ext cx="710293" cy="773269"/>
        </a:xfrm>
        <a:prstGeom prst="rect">
          <a:avLst/>
        </a:prstGeom>
      </xdr:spPr>
    </xdr:pic>
    <xdr:clientData/>
  </xdr:oneCellAnchor>
  <xdr:oneCellAnchor>
    <xdr:from>
      <xdr:col>0</xdr:col>
      <xdr:colOff>435430</xdr:colOff>
      <xdr:row>1777</xdr:row>
      <xdr:rowOff>66674</xdr:rowOff>
    </xdr:from>
    <xdr:ext cx="819132" cy="795059"/>
    <xdr:pic>
      <xdr:nvPicPr>
        <xdr:cNvPr id="158" name="Picture 15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31123350"/>
          <a:ext cx="819132" cy="795059"/>
        </a:xfrm>
        <a:prstGeom prst="rect">
          <a:avLst/>
        </a:prstGeom>
      </xdr:spPr>
    </xdr:pic>
    <xdr:clientData/>
  </xdr:oneCellAnchor>
  <xdr:oneCellAnchor>
    <xdr:from>
      <xdr:col>12</xdr:col>
      <xdr:colOff>108857</xdr:colOff>
      <xdr:row>1777</xdr:row>
      <xdr:rowOff>90145</xdr:rowOff>
    </xdr:from>
    <xdr:ext cx="710293" cy="773269"/>
    <xdr:pic>
      <xdr:nvPicPr>
        <xdr:cNvPr id="159" name="Picture 15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31146821"/>
          <a:ext cx="710293" cy="773269"/>
        </a:xfrm>
        <a:prstGeom prst="rect">
          <a:avLst/>
        </a:prstGeom>
      </xdr:spPr>
    </xdr:pic>
    <xdr:clientData/>
  </xdr:oneCellAnchor>
  <xdr:oneCellAnchor>
    <xdr:from>
      <xdr:col>0</xdr:col>
      <xdr:colOff>435430</xdr:colOff>
      <xdr:row>1805</xdr:row>
      <xdr:rowOff>66674</xdr:rowOff>
    </xdr:from>
    <xdr:ext cx="819132" cy="795059"/>
    <xdr:pic>
      <xdr:nvPicPr>
        <xdr:cNvPr id="160" name="Picture 15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37891703"/>
          <a:ext cx="819132" cy="795059"/>
        </a:xfrm>
        <a:prstGeom prst="rect">
          <a:avLst/>
        </a:prstGeom>
      </xdr:spPr>
    </xdr:pic>
    <xdr:clientData/>
  </xdr:oneCellAnchor>
  <xdr:oneCellAnchor>
    <xdr:from>
      <xdr:col>12</xdr:col>
      <xdr:colOff>108857</xdr:colOff>
      <xdr:row>1805</xdr:row>
      <xdr:rowOff>90145</xdr:rowOff>
    </xdr:from>
    <xdr:ext cx="710293" cy="773269"/>
    <xdr:pic>
      <xdr:nvPicPr>
        <xdr:cNvPr id="161" name="Picture 16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37915174"/>
          <a:ext cx="710293" cy="773269"/>
        </a:xfrm>
        <a:prstGeom prst="rect">
          <a:avLst/>
        </a:prstGeom>
      </xdr:spPr>
    </xdr:pic>
    <xdr:clientData/>
  </xdr:oneCellAnchor>
  <xdr:oneCellAnchor>
    <xdr:from>
      <xdr:col>0</xdr:col>
      <xdr:colOff>435430</xdr:colOff>
      <xdr:row>1833</xdr:row>
      <xdr:rowOff>66674</xdr:rowOff>
    </xdr:from>
    <xdr:ext cx="819132" cy="795059"/>
    <xdr:pic>
      <xdr:nvPicPr>
        <xdr:cNvPr id="162" name="Picture 16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44660056"/>
          <a:ext cx="819132" cy="795059"/>
        </a:xfrm>
        <a:prstGeom prst="rect">
          <a:avLst/>
        </a:prstGeom>
      </xdr:spPr>
    </xdr:pic>
    <xdr:clientData/>
  </xdr:oneCellAnchor>
  <xdr:oneCellAnchor>
    <xdr:from>
      <xdr:col>12</xdr:col>
      <xdr:colOff>108857</xdr:colOff>
      <xdr:row>1833</xdr:row>
      <xdr:rowOff>90145</xdr:rowOff>
    </xdr:from>
    <xdr:ext cx="710293" cy="773269"/>
    <xdr:pic>
      <xdr:nvPicPr>
        <xdr:cNvPr id="163" name="Picture 16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44683527"/>
          <a:ext cx="710293" cy="773269"/>
        </a:xfrm>
        <a:prstGeom prst="rect">
          <a:avLst/>
        </a:prstGeom>
      </xdr:spPr>
    </xdr:pic>
    <xdr:clientData/>
  </xdr:oneCellAnchor>
  <xdr:oneCellAnchor>
    <xdr:from>
      <xdr:col>0</xdr:col>
      <xdr:colOff>435430</xdr:colOff>
      <xdr:row>1861</xdr:row>
      <xdr:rowOff>66674</xdr:rowOff>
    </xdr:from>
    <xdr:ext cx="819132" cy="795059"/>
    <xdr:pic>
      <xdr:nvPicPr>
        <xdr:cNvPr id="164" name="Picture 16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51428409"/>
          <a:ext cx="819132" cy="795059"/>
        </a:xfrm>
        <a:prstGeom prst="rect">
          <a:avLst/>
        </a:prstGeom>
      </xdr:spPr>
    </xdr:pic>
    <xdr:clientData/>
  </xdr:oneCellAnchor>
  <xdr:oneCellAnchor>
    <xdr:from>
      <xdr:col>12</xdr:col>
      <xdr:colOff>108857</xdr:colOff>
      <xdr:row>1861</xdr:row>
      <xdr:rowOff>90145</xdr:rowOff>
    </xdr:from>
    <xdr:ext cx="710293" cy="773269"/>
    <xdr:pic>
      <xdr:nvPicPr>
        <xdr:cNvPr id="165" name="Picture 16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51451880"/>
          <a:ext cx="710293" cy="773269"/>
        </a:xfrm>
        <a:prstGeom prst="rect">
          <a:avLst/>
        </a:prstGeom>
      </xdr:spPr>
    </xdr:pic>
    <xdr:clientData/>
  </xdr:oneCellAnchor>
  <xdr:oneCellAnchor>
    <xdr:from>
      <xdr:col>0</xdr:col>
      <xdr:colOff>435430</xdr:colOff>
      <xdr:row>1889</xdr:row>
      <xdr:rowOff>66674</xdr:rowOff>
    </xdr:from>
    <xdr:ext cx="819132" cy="795059"/>
    <xdr:pic>
      <xdr:nvPicPr>
        <xdr:cNvPr id="166" name="Picture 16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70208174"/>
          <a:ext cx="819132" cy="795059"/>
        </a:xfrm>
        <a:prstGeom prst="rect">
          <a:avLst/>
        </a:prstGeom>
      </xdr:spPr>
    </xdr:pic>
    <xdr:clientData/>
  </xdr:oneCellAnchor>
  <xdr:oneCellAnchor>
    <xdr:from>
      <xdr:col>12</xdr:col>
      <xdr:colOff>108857</xdr:colOff>
      <xdr:row>1889</xdr:row>
      <xdr:rowOff>90145</xdr:rowOff>
    </xdr:from>
    <xdr:ext cx="710293" cy="773269"/>
    <xdr:pic>
      <xdr:nvPicPr>
        <xdr:cNvPr id="167" name="Picture 16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370231645"/>
          <a:ext cx="710293" cy="773269"/>
        </a:xfrm>
        <a:prstGeom prst="rect">
          <a:avLst/>
        </a:prstGeom>
      </xdr:spPr>
    </xdr:pic>
    <xdr:clientData/>
  </xdr:oneCellAnchor>
  <xdr:oneCellAnchor>
    <xdr:from>
      <xdr:col>0</xdr:col>
      <xdr:colOff>435430</xdr:colOff>
      <xdr:row>1917</xdr:row>
      <xdr:rowOff>66674</xdr:rowOff>
    </xdr:from>
    <xdr:ext cx="819132" cy="795059"/>
    <xdr:pic>
      <xdr:nvPicPr>
        <xdr:cNvPr id="168" name="Picture 16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71880745"/>
          <a:ext cx="819132" cy="795059"/>
        </a:xfrm>
        <a:prstGeom prst="rect">
          <a:avLst/>
        </a:prstGeom>
      </xdr:spPr>
    </xdr:pic>
    <xdr:clientData/>
  </xdr:oneCellAnchor>
  <xdr:oneCellAnchor>
    <xdr:from>
      <xdr:col>12</xdr:col>
      <xdr:colOff>108857</xdr:colOff>
      <xdr:row>1917</xdr:row>
      <xdr:rowOff>90145</xdr:rowOff>
    </xdr:from>
    <xdr:ext cx="710293" cy="773269"/>
    <xdr:pic>
      <xdr:nvPicPr>
        <xdr:cNvPr id="169" name="Picture 16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471904216"/>
          <a:ext cx="710293" cy="773269"/>
        </a:xfrm>
        <a:prstGeom prst="rect">
          <a:avLst/>
        </a:prstGeom>
      </xdr:spPr>
    </xdr:pic>
    <xdr:clientData/>
  </xdr:oneCellAnchor>
  <xdr:oneCellAnchor>
    <xdr:from>
      <xdr:col>0</xdr:col>
      <xdr:colOff>435430</xdr:colOff>
      <xdr:row>1945</xdr:row>
      <xdr:rowOff>66674</xdr:rowOff>
    </xdr:from>
    <xdr:ext cx="819132" cy="795059"/>
    <xdr:pic>
      <xdr:nvPicPr>
        <xdr:cNvPr id="170" name="Picture 16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41469888"/>
          <a:ext cx="819132" cy="795059"/>
        </a:xfrm>
        <a:prstGeom prst="rect">
          <a:avLst/>
        </a:prstGeom>
      </xdr:spPr>
    </xdr:pic>
    <xdr:clientData/>
  </xdr:oneCellAnchor>
  <xdr:oneCellAnchor>
    <xdr:from>
      <xdr:col>12</xdr:col>
      <xdr:colOff>108857</xdr:colOff>
      <xdr:row>1945</xdr:row>
      <xdr:rowOff>90145</xdr:rowOff>
    </xdr:from>
    <xdr:ext cx="710293" cy="773269"/>
    <xdr:pic>
      <xdr:nvPicPr>
        <xdr:cNvPr id="171" name="Picture 17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341493359"/>
          <a:ext cx="710293" cy="773269"/>
        </a:xfrm>
        <a:prstGeom prst="rect">
          <a:avLst/>
        </a:prstGeom>
      </xdr:spPr>
    </xdr:pic>
    <xdr:clientData/>
  </xdr:oneCellAnchor>
  <xdr:oneCellAnchor>
    <xdr:from>
      <xdr:col>0</xdr:col>
      <xdr:colOff>435430</xdr:colOff>
      <xdr:row>1973</xdr:row>
      <xdr:rowOff>66674</xdr:rowOff>
    </xdr:from>
    <xdr:ext cx="819132" cy="795059"/>
    <xdr:pic>
      <xdr:nvPicPr>
        <xdr:cNvPr id="172" name="Picture 17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85487888"/>
          <a:ext cx="819132" cy="795059"/>
        </a:xfrm>
        <a:prstGeom prst="rect">
          <a:avLst/>
        </a:prstGeom>
      </xdr:spPr>
    </xdr:pic>
    <xdr:clientData/>
  </xdr:oneCellAnchor>
  <xdr:oneCellAnchor>
    <xdr:from>
      <xdr:col>12</xdr:col>
      <xdr:colOff>108857</xdr:colOff>
      <xdr:row>1973</xdr:row>
      <xdr:rowOff>90145</xdr:rowOff>
    </xdr:from>
    <xdr:ext cx="710293" cy="773269"/>
    <xdr:pic>
      <xdr:nvPicPr>
        <xdr:cNvPr id="173" name="Picture 17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485511359"/>
          <a:ext cx="710293" cy="773269"/>
        </a:xfrm>
        <a:prstGeom prst="rect">
          <a:avLst/>
        </a:prstGeom>
      </xdr:spPr>
    </xdr:pic>
    <xdr:clientData/>
  </xdr:oneCellAnchor>
  <xdr:oneCellAnchor>
    <xdr:from>
      <xdr:col>0</xdr:col>
      <xdr:colOff>435430</xdr:colOff>
      <xdr:row>2001</xdr:row>
      <xdr:rowOff>66674</xdr:rowOff>
    </xdr:from>
    <xdr:ext cx="819132" cy="795059"/>
    <xdr:pic>
      <xdr:nvPicPr>
        <xdr:cNvPr id="174" name="Picture 17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96442745"/>
          <a:ext cx="819132" cy="795059"/>
        </a:xfrm>
        <a:prstGeom prst="rect">
          <a:avLst/>
        </a:prstGeom>
      </xdr:spPr>
    </xdr:pic>
    <xdr:clientData/>
  </xdr:oneCellAnchor>
  <xdr:oneCellAnchor>
    <xdr:from>
      <xdr:col>12</xdr:col>
      <xdr:colOff>108857</xdr:colOff>
      <xdr:row>2001</xdr:row>
      <xdr:rowOff>90145</xdr:rowOff>
    </xdr:from>
    <xdr:ext cx="710293" cy="773269"/>
    <xdr:pic>
      <xdr:nvPicPr>
        <xdr:cNvPr id="175" name="Picture 17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396466216"/>
          <a:ext cx="710293" cy="773269"/>
        </a:xfrm>
        <a:prstGeom prst="rect">
          <a:avLst/>
        </a:prstGeom>
      </xdr:spPr>
    </xdr:pic>
    <xdr:clientData/>
  </xdr:oneCellAnchor>
  <xdr:oneCellAnchor>
    <xdr:from>
      <xdr:col>0</xdr:col>
      <xdr:colOff>435430</xdr:colOff>
      <xdr:row>2029</xdr:row>
      <xdr:rowOff>66674</xdr:rowOff>
    </xdr:from>
    <xdr:ext cx="819132" cy="795059"/>
    <xdr:pic>
      <xdr:nvPicPr>
        <xdr:cNvPr id="176" name="Picture 17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99203888"/>
          <a:ext cx="819132" cy="795059"/>
        </a:xfrm>
        <a:prstGeom prst="rect">
          <a:avLst/>
        </a:prstGeom>
      </xdr:spPr>
    </xdr:pic>
    <xdr:clientData/>
  </xdr:oneCellAnchor>
  <xdr:oneCellAnchor>
    <xdr:from>
      <xdr:col>12</xdr:col>
      <xdr:colOff>108857</xdr:colOff>
      <xdr:row>2029</xdr:row>
      <xdr:rowOff>90145</xdr:rowOff>
    </xdr:from>
    <xdr:ext cx="710293" cy="773269"/>
    <xdr:pic>
      <xdr:nvPicPr>
        <xdr:cNvPr id="177" name="Picture 17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499227359"/>
          <a:ext cx="710293" cy="773269"/>
        </a:xfrm>
        <a:prstGeom prst="rect">
          <a:avLst/>
        </a:prstGeom>
      </xdr:spPr>
    </xdr:pic>
    <xdr:clientData/>
  </xdr:oneCellAnchor>
  <xdr:oneCellAnchor>
    <xdr:from>
      <xdr:col>0</xdr:col>
      <xdr:colOff>435430</xdr:colOff>
      <xdr:row>2057</xdr:row>
      <xdr:rowOff>66674</xdr:rowOff>
    </xdr:from>
    <xdr:ext cx="819132" cy="795059"/>
    <xdr:pic>
      <xdr:nvPicPr>
        <xdr:cNvPr id="178" name="Picture 17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65022745"/>
          <a:ext cx="819132" cy="795059"/>
        </a:xfrm>
        <a:prstGeom prst="rect">
          <a:avLst/>
        </a:prstGeom>
      </xdr:spPr>
    </xdr:pic>
    <xdr:clientData/>
  </xdr:oneCellAnchor>
  <xdr:oneCellAnchor>
    <xdr:from>
      <xdr:col>12</xdr:col>
      <xdr:colOff>108857</xdr:colOff>
      <xdr:row>2057</xdr:row>
      <xdr:rowOff>90145</xdr:rowOff>
    </xdr:from>
    <xdr:ext cx="710293" cy="773269"/>
    <xdr:pic>
      <xdr:nvPicPr>
        <xdr:cNvPr id="179" name="Picture 17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465046216"/>
          <a:ext cx="710293" cy="773269"/>
        </a:xfrm>
        <a:prstGeom prst="rect">
          <a:avLst/>
        </a:prstGeom>
      </xdr:spPr>
    </xdr:pic>
    <xdr:clientData/>
  </xdr:oneCellAnchor>
  <xdr:oneCellAnchor>
    <xdr:from>
      <xdr:col>0</xdr:col>
      <xdr:colOff>435430</xdr:colOff>
      <xdr:row>2085</xdr:row>
      <xdr:rowOff>66674</xdr:rowOff>
    </xdr:from>
    <xdr:ext cx="819132" cy="795059"/>
    <xdr:pic>
      <xdr:nvPicPr>
        <xdr:cNvPr id="180" name="Picture 17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87231817"/>
          <a:ext cx="819132" cy="795059"/>
        </a:xfrm>
        <a:prstGeom prst="rect">
          <a:avLst/>
        </a:prstGeom>
      </xdr:spPr>
    </xdr:pic>
    <xdr:clientData/>
  </xdr:oneCellAnchor>
  <xdr:oneCellAnchor>
    <xdr:from>
      <xdr:col>12</xdr:col>
      <xdr:colOff>95250</xdr:colOff>
      <xdr:row>2085</xdr:row>
      <xdr:rowOff>62931</xdr:rowOff>
    </xdr:from>
    <xdr:ext cx="710293" cy="773269"/>
    <xdr:pic>
      <xdr:nvPicPr>
        <xdr:cNvPr id="181" name="Picture 18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15893" y="519774145"/>
          <a:ext cx="710293" cy="773269"/>
        </a:xfrm>
        <a:prstGeom prst="rect">
          <a:avLst/>
        </a:prstGeom>
      </xdr:spPr>
    </xdr:pic>
    <xdr:clientData/>
  </xdr:oneCellAnchor>
  <xdr:oneCellAnchor>
    <xdr:from>
      <xdr:col>0</xdr:col>
      <xdr:colOff>435430</xdr:colOff>
      <xdr:row>2113</xdr:row>
      <xdr:rowOff>66674</xdr:rowOff>
    </xdr:from>
    <xdr:ext cx="819132" cy="795059"/>
    <xdr:pic>
      <xdr:nvPicPr>
        <xdr:cNvPr id="182" name="Picture 18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51428409"/>
          <a:ext cx="819132" cy="795059"/>
        </a:xfrm>
        <a:prstGeom prst="rect">
          <a:avLst/>
        </a:prstGeom>
      </xdr:spPr>
    </xdr:pic>
    <xdr:clientData/>
  </xdr:oneCellAnchor>
  <xdr:oneCellAnchor>
    <xdr:from>
      <xdr:col>12</xdr:col>
      <xdr:colOff>108857</xdr:colOff>
      <xdr:row>2113</xdr:row>
      <xdr:rowOff>90145</xdr:rowOff>
    </xdr:from>
    <xdr:ext cx="710293" cy="773269"/>
    <xdr:pic>
      <xdr:nvPicPr>
        <xdr:cNvPr id="183" name="Picture 18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451451880"/>
          <a:ext cx="710293" cy="773269"/>
        </a:xfrm>
        <a:prstGeom prst="rect">
          <a:avLst/>
        </a:prstGeom>
      </xdr:spPr>
    </xdr:pic>
    <xdr:clientData/>
  </xdr:oneCellAnchor>
  <xdr:oneCellAnchor>
    <xdr:from>
      <xdr:col>0</xdr:col>
      <xdr:colOff>435430</xdr:colOff>
      <xdr:row>2141</xdr:row>
      <xdr:rowOff>66674</xdr:rowOff>
    </xdr:from>
    <xdr:ext cx="819132" cy="795059"/>
    <xdr:pic>
      <xdr:nvPicPr>
        <xdr:cNvPr id="184" name="Picture 18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18999880"/>
          <a:ext cx="819132" cy="795059"/>
        </a:xfrm>
        <a:prstGeom prst="rect">
          <a:avLst/>
        </a:prstGeom>
      </xdr:spPr>
    </xdr:pic>
    <xdr:clientData/>
  </xdr:oneCellAnchor>
  <xdr:oneCellAnchor>
    <xdr:from>
      <xdr:col>12</xdr:col>
      <xdr:colOff>108857</xdr:colOff>
      <xdr:row>2141</xdr:row>
      <xdr:rowOff>90145</xdr:rowOff>
    </xdr:from>
    <xdr:ext cx="710293" cy="773269"/>
    <xdr:pic>
      <xdr:nvPicPr>
        <xdr:cNvPr id="185" name="Picture 18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519023351"/>
          <a:ext cx="710293" cy="773269"/>
        </a:xfrm>
        <a:prstGeom prst="rect">
          <a:avLst/>
        </a:prstGeom>
      </xdr:spPr>
    </xdr:pic>
    <xdr:clientData/>
  </xdr:oneCellAnchor>
  <xdr:oneCellAnchor>
    <xdr:from>
      <xdr:col>0</xdr:col>
      <xdr:colOff>435430</xdr:colOff>
      <xdr:row>2169</xdr:row>
      <xdr:rowOff>66674</xdr:rowOff>
    </xdr:from>
    <xdr:ext cx="819132" cy="795059"/>
    <xdr:pic>
      <xdr:nvPicPr>
        <xdr:cNvPr id="186" name="Picture 18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25768233"/>
          <a:ext cx="819132" cy="795059"/>
        </a:xfrm>
        <a:prstGeom prst="rect">
          <a:avLst/>
        </a:prstGeom>
      </xdr:spPr>
    </xdr:pic>
    <xdr:clientData/>
  </xdr:oneCellAnchor>
  <xdr:oneCellAnchor>
    <xdr:from>
      <xdr:col>12</xdr:col>
      <xdr:colOff>108857</xdr:colOff>
      <xdr:row>2169</xdr:row>
      <xdr:rowOff>90145</xdr:rowOff>
    </xdr:from>
    <xdr:ext cx="710293" cy="773269"/>
    <xdr:pic>
      <xdr:nvPicPr>
        <xdr:cNvPr id="187" name="Picture 18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525791704"/>
          <a:ext cx="710293" cy="773269"/>
        </a:xfrm>
        <a:prstGeom prst="rect">
          <a:avLst/>
        </a:prstGeom>
      </xdr:spPr>
    </xdr:pic>
    <xdr:clientData/>
  </xdr:oneCellAnchor>
  <xdr:oneCellAnchor>
    <xdr:from>
      <xdr:col>18</xdr:col>
      <xdr:colOff>581106</xdr:colOff>
      <xdr:row>2188</xdr:row>
      <xdr:rowOff>72039</xdr:rowOff>
    </xdr:from>
    <xdr:ext cx="953301" cy="802821"/>
    <xdr:pic>
      <xdr:nvPicPr>
        <xdr:cNvPr id="188" name="Picture 18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51665" y="537472539"/>
          <a:ext cx="953301" cy="802821"/>
        </a:xfrm>
        <a:prstGeom prst="rect">
          <a:avLst/>
        </a:prstGeom>
      </xdr:spPr>
    </xdr:pic>
    <xdr:clientData/>
  </xdr:oneCellAnchor>
  <xdr:oneCellAnchor>
    <xdr:from>
      <xdr:col>16</xdr:col>
      <xdr:colOff>557093</xdr:colOff>
      <xdr:row>2201</xdr:row>
      <xdr:rowOff>168089</xdr:rowOff>
    </xdr:from>
    <xdr:ext cx="1094656" cy="872972"/>
    <xdr:pic>
      <xdr:nvPicPr>
        <xdr:cNvPr id="189" name="Picture 18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317417" y="540258001"/>
          <a:ext cx="1094656" cy="872972"/>
        </a:xfrm>
        <a:prstGeom prst="rect">
          <a:avLst/>
        </a:prstGeom>
      </xdr:spPr>
    </xdr:pic>
    <xdr:clientData/>
  </xdr:oneCellAnchor>
  <xdr:oneCellAnchor>
    <xdr:from>
      <xdr:col>0</xdr:col>
      <xdr:colOff>435430</xdr:colOff>
      <xdr:row>2229</xdr:row>
      <xdr:rowOff>66674</xdr:rowOff>
    </xdr:from>
    <xdr:ext cx="819132" cy="795059"/>
    <xdr:pic>
      <xdr:nvPicPr>
        <xdr:cNvPr id="192" name="Picture 19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32536586"/>
          <a:ext cx="819132" cy="795059"/>
        </a:xfrm>
        <a:prstGeom prst="rect">
          <a:avLst/>
        </a:prstGeom>
      </xdr:spPr>
    </xdr:pic>
    <xdr:clientData/>
  </xdr:oneCellAnchor>
  <xdr:oneCellAnchor>
    <xdr:from>
      <xdr:col>12</xdr:col>
      <xdr:colOff>108857</xdr:colOff>
      <xdr:row>2229</xdr:row>
      <xdr:rowOff>90145</xdr:rowOff>
    </xdr:from>
    <xdr:ext cx="710293" cy="773269"/>
    <xdr:pic>
      <xdr:nvPicPr>
        <xdr:cNvPr id="193" name="Picture 19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532560057"/>
          <a:ext cx="710293" cy="773269"/>
        </a:xfrm>
        <a:prstGeom prst="rect">
          <a:avLst/>
        </a:prstGeom>
      </xdr:spPr>
    </xdr:pic>
    <xdr:clientData/>
  </xdr:oneCellAnchor>
  <xdr:oneCellAnchor>
    <xdr:from>
      <xdr:col>0</xdr:col>
      <xdr:colOff>435430</xdr:colOff>
      <xdr:row>2257</xdr:row>
      <xdr:rowOff>66674</xdr:rowOff>
    </xdr:from>
    <xdr:ext cx="819132" cy="795059"/>
    <xdr:pic>
      <xdr:nvPicPr>
        <xdr:cNvPr id="194" name="Picture 19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46476703"/>
          <a:ext cx="819132" cy="795059"/>
        </a:xfrm>
        <a:prstGeom prst="rect">
          <a:avLst/>
        </a:prstGeom>
      </xdr:spPr>
    </xdr:pic>
    <xdr:clientData/>
  </xdr:oneCellAnchor>
  <xdr:oneCellAnchor>
    <xdr:from>
      <xdr:col>12</xdr:col>
      <xdr:colOff>108857</xdr:colOff>
      <xdr:row>2257</xdr:row>
      <xdr:rowOff>90145</xdr:rowOff>
    </xdr:from>
    <xdr:ext cx="710293" cy="773269"/>
    <xdr:pic>
      <xdr:nvPicPr>
        <xdr:cNvPr id="195" name="Picture 19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546500174"/>
          <a:ext cx="710293" cy="773269"/>
        </a:xfrm>
        <a:prstGeom prst="rect">
          <a:avLst/>
        </a:prstGeom>
      </xdr:spPr>
    </xdr:pic>
    <xdr:clientData/>
  </xdr:oneCellAnchor>
  <xdr:oneCellAnchor>
    <xdr:from>
      <xdr:col>0</xdr:col>
      <xdr:colOff>435430</xdr:colOff>
      <xdr:row>2285</xdr:row>
      <xdr:rowOff>66674</xdr:rowOff>
    </xdr:from>
    <xdr:ext cx="819132" cy="795059"/>
    <xdr:pic>
      <xdr:nvPicPr>
        <xdr:cNvPr id="190" name="Picture 18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53738115"/>
          <a:ext cx="819132" cy="795059"/>
        </a:xfrm>
        <a:prstGeom prst="rect">
          <a:avLst/>
        </a:prstGeom>
      </xdr:spPr>
    </xdr:pic>
    <xdr:clientData/>
  </xdr:oneCellAnchor>
  <xdr:oneCellAnchor>
    <xdr:from>
      <xdr:col>12</xdr:col>
      <xdr:colOff>108857</xdr:colOff>
      <xdr:row>2285</xdr:row>
      <xdr:rowOff>90145</xdr:rowOff>
    </xdr:from>
    <xdr:ext cx="710293" cy="773269"/>
    <xdr:pic>
      <xdr:nvPicPr>
        <xdr:cNvPr id="191" name="Picture 19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553761586"/>
          <a:ext cx="710293" cy="773269"/>
        </a:xfrm>
        <a:prstGeom prst="rect">
          <a:avLst/>
        </a:prstGeom>
      </xdr:spPr>
    </xdr:pic>
    <xdr:clientData/>
  </xdr:oneCellAnchor>
  <xdr:oneCellAnchor>
    <xdr:from>
      <xdr:col>0</xdr:col>
      <xdr:colOff>435430</xdr:colOff>
      <xdr:row>2314</xdr:row>
      <xdr:rowOff>66674</xdr:rowOff>
    </xdr:from>
    <xdr:ext cx="819132" cy="795059"/>
    <xdr:pic>
      <xdr:nvPicPr>
        <xdr:cNvPr id="196" name="Picture 19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60898674"/>
          <a:ext cx="819132" cy="795059"/>
        </a:xfrm>
        <a:prstGeom prst="rect">
          <a:avLst/>
        </a:prstGeom>
      </xdr:spPr>
    </xdr:pic>
    <xdr:clientData/>
  </xdr:oneCellAnchor>
  <xdr:oneCellAnchor>
    <xdr:from>
      <xdr:col>12</xdr:col>
      <xdr:colOff>108857</xdr:colOff>
      <xdr:row>2314</xdr:row>
      <xdr:rowOff>90145</xdr:rowOff>
    </xdr:from>
    <xdr:ext cx="710293" cy="773269"/>
    <xdr:pic>
      <xdr:nvPicPr>
        <xdr:cNvPr id="197" name="Picture 19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560922145"/>
          <a:ext cx="710293" cy="773269"/>
        </a:xfrm>
        <a:prstGeom prst="rect">
          <a:avLst/>
        </a:prstGeom>
      </xdr:spPr>
    </xdr:pic>
    <xdr:clientData/>
  </xdr:oneCellAnchor>
  <xdr:oneCellAnchor>
    <xdr:from>
      <xdr:col>0</xdr:col>
      <xdr:colOff>435430</xdr:colOff>
      <xdr:row>2342</xdr:row>
      <xdr:rowOff>66674</xdr:rowOff>
    </xdr:from>
    <xdr:ext cx="819132" cy="795059"/>
    <xdr:pic>
      <xdr:nvPicPr>
        <xdr:cNvPr id="198" name="Picture 19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68126468"/>
          <a:ext cx="819132" cy="795059"/>
        </a:xfrm>
        <a:prstGeom prst="rect">
          <a:avLst/>
        </a:prstGeom>
      </xdr:spPr>
    </xdr:pic>
    <xdr:clientData/>
  </xdr:oneCellAnchor>
  <xdr:oneCellAnchor>
    <xdr:from>
      <xdr:col>12</xdr:col>
      <xdr:colOff>64034</xdr:colOff>
      <xdr:row>2342</xdr:row>
      <xdr:rowOff>78939</xdr:rowOff>
    </xdr:from>
    <xdr:ext cx="710293" cy="773269"/>
    <xdr:pic>
      <xdr:nvPicPr>
        <xdr:cNvPr id="199" name="Picture 19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36652" y="575377733"/>
          <a:ext cx="710293" cy="773269"/>
        </a:xfrm>
        <a:prstGeom prst="rect">
          <a:avLst/>
        </a:prstGeom>
      </xdr:spPr>
    </xdr:pic>
    <xdr:clientData/>
  </xdr:oneCellAnchor>
  <xdr:oneCellAnchor>
    <xdr:from>
      <xdr:col>0</xdr:col>
      <xdr:colOff>435430</xdr:colOff>
      <xdr:row>2370</xdr:row>
      <xdr:rowOff>66674</xdr:rowOff>
    </xdr:from>
    <xdr:ext cx="819132" cy="795059"/>
    <xdr:pic>
      <xdr:nvPicPr>
        <xdr:cNvPr id="200" name="Picture 19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75365468"/>
          <a:ext cx="819132" cy="795059"/>
        </a:xfrm>
        <a:prstGeom prst="rect">
          <a:avLst/>
        </a:prstGeom>
      </xdr:spPr>
    </xdr:pic>
    <xdr:clientData/>
  </xdr:oneCellAnchor>
  <xdr:oneCellAnchor>
    <xdr:from>
      <xdr:col>12</xdr:col>
      <xdr:colOff>64034</xdr:colOff>
      <xdr:row>2370</xdr:row>
      <xdr:rowOff>78939</xdr:rowOff>
    </xdr:from>
    <xdr:ext cx="710293" cy="773269"/>
    <xdr:pic>
      <xdr:nvPicPr>
        <xdr:cNvPr id="201" name="Picture 20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36652" y="575377733"/>
          <a:ext cx="710293" cy="773269"/>
        </a:xfrm>
        <a:prstGeom prst="rect">
          <a:avLst/>
        </a:prstGeom>
      </xdr:spPr>
    </xdr:pic>
    <xdr:clientData/>
  </xdr:oneCellAnchor>
  <xdr:oneCellAnchor>
    <xdr:from>
      <xdr:col>0</xdr:col>
      <xdr:colOff>435430</xdr:colOff>
      <xdr:row>2399</xdr:row>
      <xdr:rowOff>66674</xdr:rowOff>
    </xdr:from>
    <xdr:ext cx="819132" cy="795059"/>
    <xdr:pic>
      <xdr:nvPicPr>
        <xdr:cNvPr id="202" name="Picture 20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82570850"/>
          <a:ext cx="819132" cy="795059"/>
        </a:xfrm>
        <a:prstGeom prst="rect">
          <a:avLst/>
        </a:prstGeom>
      </xdr:spPr>
    </xdr:pic>
    <xdr:clientData/>
  </xdr:oneCellAnchor>
  <xdr:oneCellAnchor>
    <xdr:from>
      <xdr:col>12</xdr:col>
      <xdr:colOff>64034</xdr:colOff>
      <xdr:row>2399</xdr:row>
      <xdr:rowOff>78939</xdr:rowOff>
    </xdr:from>
    <xdr:ext cx="710293" cy="773269"/>
    <xdr:pic>
      <xdr:nvPicPr>
        <xdr:cNvPr id="203" name="Picture 20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36652" y="582583115"/>
          <a:ext cx="710293" cy="773269"/>
        </a:xfrm>
        <a:prstGeom prst="rect">
          <a:avLst/>
        </a:prstGeom>
      </xdr:spPr>
    </xdr:pic>
    <xdr:clientData/>
  </xdr:oneCellAnchor>
  <xdr:oneCellAnchor>
    <xdr:from>
      <xdr:col>0</xdr:col>
      <xdr:colOff>435430</xdr:colOff>
      <xdr:row>2427</xdr:row>
      <xdr:rowOff>66674</xdr:rowOff>
    </xdr:from>
    <xdr:ext cx="819132" cy="795059"/>
    <xdr:pic>
      <xdr:nvPicPr>
        <xdr:cNvPr id="204" name="Picture 20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89832262"/>
          <a:ext cx="819132" cy="795059"/>
        </a:xfrm>
        <a:prstGeom prst="rect">
          <a:avLst/>
        </a:prstGeom>
      </xdr:spPr>
    </xdr:pic>
    <xdr:clientData/>
  </xdr:oneCellAnchor>
  <xdr:oneCellAnchor>
    <xdr:from>
      <xdr:col>12</xdr:col>
      <xdr:colOff>64034</xdr:colOff>
      <xdr:row>2427</xdr:row>
      <xdr:rowOff>78939</xdr:rowOff>
    </xdr:from>
    <xdr:ext cx="710293" cy="773269"/>
    <xdr:pic>
      <xdr:nvPicPr>
        <xdr:cNvPr id="205" name="Picture 20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36652" y="589844527"/>
          <a:ext cx="710293" cy="773269"/>
        </a:xfrm>
        <a:prstGeom prst="rect">
          <a:avLst/>
        </a:prstGeom>
      </xdr:spPr>
    </xdr:pic>
    <xdr:clientData/>
  </xdr:oneCellAnchor>
  <xdr:oneCellAnchor>
    <xdr:from>
      <xdr:col>0</xdr:col>
      <xdr:colOff>435430</xdr:colOff>
      <xdr:row>2455</xdr:row>
      <xdr:rowOff>66674</xdr:rowOff>
    </xdr:from>
    <xdr:ext cx="819132" cy="795059"/>
    <xdr:pic>
      <xdr:nvPicPr>
        <xdr:cNvPr id="206" name="Picture 20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97048850"/>
          <a:ext cx="819132" cy="795059"/>
        </a:xfrm>
        <a:prstGeom prst="rect">
          <a:avLst/>
        </a:prstGeom>
      </xdr:spPr>
    </xdr:pic>
    <xdr:clientData/>
  </xdr:oneCellAnchor>
  <xdr:oneCellAnchor>
    <xdr:from>
      <xdr:col>12</xdr:col>
      <xdr:colOff>64034</xdr:colOff>
      <xdr:row>2455</xdr:row>
      <xdr:rowOff>78939</xdr:rowOff>
    </xdr:from>
    <xdr:ext cx="710293" cy="773269"/>
    <xdr:pic>
      <xdr:nvPicPr>
        <xdr:cNvPr id="207" name="Picture 20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36652" y="597061115"/>
          <a:ext cx="710293" cy="773269"/>
        </a:xfrm>
        <a:prstGeom prst="rect">
          <a:avLst/>
        </a:prstGeom>
      </xdr:spPr>
    </xdr:pic>
    <xdr:clientData/>
  </xdr:oneCellAnchor>
  <xdr:oneCellAnchor>
    <xdr:from>
      <xdr:col>0</xdr:col>
      <xdr:colOff>435430</xdr:colOff>
      <xdr:row>2483</xdr:row>
      <xdr:rowOff>66674</xdr:rowOff>
    </xdr:from>
    <xdr:ext cx="819132" cy="795059"/>
    <xdr:pic>
      <xdr:nvPicPr>
        <xdr:cNvPr id="208" name="Picture 20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04310262"/>
          <a:ext cx="819132" cy="795059"/>
        </a:xfrm>
        <a:prstGeom prst="rect">
          <a:avLst/>
        </a:prstGeom>
      </xdr:spPr>
    </xdr:pic>
    <xdr:clientData/>
  </xdr:oneCellAnchor>
  <xdr:oneCellAnchor>
    <xdr:from>
      <xdr:col>12</xdr:col>
      <xdr:colOff>64034</xdr:colOff>
      <xdr:row>2483</xdr:row>
      <xdr:rowOff>78939</xdr:rowOff>
    </xdr:from>
    <xdr:ext cx="710293" cy="773269"/>
    <xdr:pic>
      <xdr:nvPicPr>
        <xdr:cNvPr id="209" name="Picture 20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36652" y="604322527"/>
          <a:ext cx="710293" cy="773269"/>
        </a:xfrm>
        <a:prstGeom prst="rect">
          <a:avLst/>
        </a:prstGeom>
      </xdr:spPr>
    </xdr:pic>
    <xdr:clientData/>
  </xdr:oneCellAnchor>
  <xdr:oneCellAnchor>
    <xdr:from>
      <xdr:col>0</xdr:col>
      <xdr:colOff>435430</xdr:colOff>
      <xdr:row>2511</xdr:row>
      <xdr:rowOff>66674</xdr:rowOff>
    </xdr:from>
    <xdr:ext cx="819132" cy="795059"/>
    <xdr:pic>
      <xdr:nvPicPr>
        <xdr:cNvPr id="210" name="Picture 20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46476703"/>
          <a:ext cx="819132" cy="795059"/>
        </a:xfrm>
        <a:prstGeom prst="rect">
          <a:avLst/>
        </a:prstGeom>
      </xdr:spPr>
    </xdr:pic>
    <xdr:clientData/>
  </xdr:oneCellAnchor>
  <xdr:oneCellAnchor>
    <xdr:from>
      <xdr:col>12</xdr:col>
      <xdr:colOff>108857</xdr:colOff>
      <xdr:row>2511</xdr:row>
      <xdr:rowOff>90145</xdr:rowOff>
    </xdr:from>
    <xdr:ext cx="710293" cy="773269"/>
    <xdr:pic>
      <xdr:nvPicPr>
        <xdr:cNvPr id="211" name="Picture 2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546500174"/>
          <a:ext cx="710293" cy="773269"/>
        </a:xfrm>
        <a:prstGeom prst="rect">
          <a:avLst/>
        </a:prstGeom>
      </xdr:spPr>
    </xdr:pic>
    <xdr:clientData/>
  </xdr:oneCellAnchor>
  <xdr:oneCellAnchor>
    <xdr:from>
      <xdr:col>0</xdr:col>
      <xdr:colOff>435430</xdr:colOff>
      <xdr:row>2539</xdr:row>
      <xdr:rowOff>66674</xdr:rowOff>
    </xdr:from>
    <xdr:ext cx="819132" cy="795059"/>
    <xdr:pic>
      <xdr:nvPicPr>
        <xdr:cNvPr id="212" name="Picture 21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18821880"/>
          <a:ext cx="819132" cy="795059"/>
        </a:xfrm>
        <a:prstGeom prst="rect">
          <a:avLst/>
        </a:prstGeom>
      </xdr:spPr>
    </xdr:pic>
    <xdr:clientData/>
  </xdr:oneCellAnchor>
  <xdr:oneCellAnchor>
    <xdr:from>
      <xdr:col>12</xdr:col>
      <xdr:colOff>108857</xdr:colOff>
      <xdr:row>2539</xdr:row>
      <xdr:rowOff>90145</xdr:rowOff>
    </xdr:from>
    <xdr:ext cx="710293" cy="773269"/>
    <xdr:pic>
      <xdr:nvPicPr>
        <xdr:cNvPr id="213" name="Picture 2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618845351"/>
          <a:ext cx="710293" cy="773269"/>
        </a:xfrm>
        <a:prstGeom prst="rect">
          <a:avLst/>
        </a:prstGeom>
      </xdr:spPr>
    </xdr:pic>
    <xdr:clientData/>
  </xdr:oneCellAnchor>
  <xdr:oneCellAnchor>
    <xdr:from>
      <xdr:col>0</xdr:col>
      <xdr:colOff>435430</xdr:colOff>
      <xdr:row>2567</xdr:row>
      <xdr:rowOff>66674</xdr:rowOff>
    </xdr:from>
    <xdr:ext cx="819132" cy="795059"/>
    <xdr:pic>
      <xdr:nvPicPr>
        <xdr:cNvPr id="214" name="Picture 21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26083292"/>
          <a:ext cx="819132" cy="795059"/>
        </a:xfrm>
        <a:prstGeom prst="rect">
          <a:avLst/>
        </a:prstGeom>
      </xdr:spPr>
    </xdr:pic>
    <xdr:clientData/>
  </xdr:oneCellAnchor>
  <xdr:oneCellAnchor>
    <xdr:from>
      <xdr:col>12</xdr:col>
      <xdr:colOff>108857</xdr:colOff>
      <xdr:row>2567</xdr:row>
      <xdr:rowOff>90145</xdr:rowOff>
    </xdr:from>
    <xdr:ext cx="710293" cy="773269"/>
    <xdr:pic>
      <xdr:nvPicPr>
        <xdr:cNvPr id="215" name="Picture 21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626106763"/>
          <a:ext cx="710293" cy="773269"/>
        </a:xfrm>
        <a:prstGeom prst="rect">
          <a:avLst/>
        </a:prstGeom>
      </xdr:spPr>
    </xdr:pic>
    <xdr:clientData/>
  </xdr:oneCellAnchor>
  <xdr:oneCellAnchor>
    <xdr:from>
      <xdr:col>0</xdr:col>
      <xdr:colOff>435430</xdr:colOff>
      <xdr:row>2595</xdr:row>
      <xdr:rowOff>66674</xdr:rowOff>
    </xdr:from>
    <xdr:ext cx="819132" cy="795059"/>
    <xdr:pic>
      <xdr:nvPicPr>
        <xdr:cNvPr id="216" name="Picture 21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33322292"/>
          <a:ext cx="819132" cy="795059"/>
        </a:xfrm>
        <a:prstGeom prst="rect">
          <a:avLst/>
        </a:prstGeom>
      </xdr:spPr>
    </xdr:pic>
    <xdr:clientData/>
  </xdr:oneCellAnchor>
  <xdr:oneCellAnchor>
    <xdr:from>
      <xdr:col>12</xdr:col>
      <xdr:colOff>108857</xdr:colOff>
      <xdr:row>2595</xdr:row>
      <xdr:rowOff>90145</xdr:rowOff>
    </xdr:from>
    <xdr:ext cx="710293" cy="773269"/>
    <xdr:pic>
      <xdr:nvPicPr>
        <xdr:cNvPr id="217" name="Picture 21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633345763"/>
          <a:ext cx="710293" cy="773269"/>
        </a:xfrm>
        <a:prstGeom prst="rect">
          <a:avLst/>
        </a:prstGeom>
      </xdr:spPr>
    </xdr:pic>
    <xdr:clientData/>
  </xdr:oneCellAnchor>
  <xdr:oneCellAnchor>
    <xdr:from>
      <xdr:col>0</xdr:col>
      <xdr:colOff>435430</xdr:colOff>
      <xdr:row>2623</xdr:row>
      <xdr:rowOff>66674</xdr:rowOff>
    </xdr:from>
    <xdr:ext cx="819132" cy="795059"/>
    <xdr:pic>
      <xdr:nvPicPr>
        <xdr:cNvPr id="218" name="Picture 2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40561292"/>
          <a:ext cx="819132" cy="795059"/>
        </a:xfrm>
        <a:prstGeom prst="rect">
          <a:avLst/>
        </a:prstGeom>
      </xdr:spPr>
    </xdr:pic>
    <xdr:clientData/>
  </xdr:oneCellAnchor>
  <xdr:oneCellAnchor>
    <xdr:from>
      <xdr:col>12</xdr:col>
      <xdr:colOff>108857</xdr:colOff>
      <xdr:row>2623</xdr:row>
      <xdr:rowOff>90145</xdr:rowOff>
    </xdr:from>
    <xdr:ext cx="710293" cy="773269"/>
    <xdr:pic>
      <xdr:nvPicPr>
        <xdr:cNvPr id="219" name="Picture 21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640584763"/>
          <a:ext cx="710293" cy="773269"/>
        </a:xfrm>
        <a:prstGeom prst="rect">
          <a:avLst/>
        </a:prstGeom>
      </xdr:spPr>
    </xdr:pic>
    <xdr:clientData/>
  </xdr:oneCellAnchor>
  <xdr:oneCellAnchor>
    <xdr:from>
      <xdr:col>0</xdr:col>
      <xdr:colOff>435430</xdr:colOff>
      <xdr:row>2651</xdr:row>
      <xdr:rowOff>66674</xdr:rowOff>
    </xdr:from>
    <xdr:ext cx="819132" cy="795059"/>
    <xdr:pic>
      <xdr:nvPicPr>
        <xdr:cNvPr id="220" name="Picture 2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33322292"/>
          <a:ext cx="819132" cy="795059"/>
        </a:xfrm>
        <a:prstGeom prst="rect">
          <a:avLst/>
        </a:prstGeom>
      </xdr:spPr>
    </xdr:pic>
    <xdr:clientData/>
  </xdr:oneCellAnchor>
  <xdr:oneCellAnchor>
    <xdr:from>
      <xdr:col>12</xdr:col>
      <xdr:colOff>108857</xdr:colOff>
      <xdr:row>2651</xdr:row>
      <xdr:rowOff>90145</xdr:rowOff>
    </xdr:from>
    <xdr:ext cx="710293" cy="773269"/>
    <xdr:pic>
      <xdr:nvPicPr>
        <xdr:cNvPr id="221" name="Picture 2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633345763"/>
          <a:ext cx="710293" cy="773269"/>
        </a:xfrm>
        <a:prstGeom prst="rect">
          <a:avLst/>
        </a:prstGeom>
      </xdr:spPr>
    </xdr:pic>
    <xdr:clientData/>
  </xdr:oneCellAnchor>
  <xdr:oneCellAnchor>
    <xdr:from>
      <xdr:col>0</xdr:col>
      <xdr:colOff>435430</xdr:colOff>
      <xdr:row>2679</xdr:row>
      <xdr:rowOff>66674</xdr:rowOff>
    </xdr:from>
    <xdr:ext cx="819132" cy="795059"/>
    <xdr:pic>
      <xdr:nvPicPr>
        <xdr:cNvPr id="224" name="Picture 2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55050498"/>
          <a:ext cx="819132" cy="795059"/>
        </a:xfrm>
        <a:prstGeom prst="rect">
          <a:avLst/>
        </a:prstGeom>
      </xdr:spPr>
    </xdr:pic>
    <xdr:clientData/>
  </xdr:oneCellAnchor>
  <xdr:oneCellAnchor>
    <xdr:from>
      <xdr:col>12</xdr:col>
      <xdr:colOff>108857</xdr:colOff>
      <xdr:row>2679</xdr:row>
      <xdr:rowOff>90145</xdr:rowOff>
    </xdr:from>
    <xdr:ext cx="710293" cy="773269"/>
    <xdr:pic>
      <xdr:nvPicPr>
        <xdr:cNvPr id="225" name="Picture 22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81475" y="655073969"/>
          <a:ext cx="710293" cy="773269"/>
        </a:xfrm>
        <a:prstGeom prst="rect">
          <a:avLst/>
        </a:prstGeom>
      </xdr:spPr>
    </xdr:pic>
    <xdr:clientData/>
  </xdr:oneCellAnchor>
  <xdr:oneCellAnchor>
    <xdr:from>
      <xdr:col>1</xdr:col>
      <xdr:colOff>95251</xdr:colOff>
      <xdr:row>2708</xdr:row>
      <xdr:rowOff>121102</xdr:rowOff>
    </xdr:from>
    <xdr:ext cx="819132" cy="795059"/>
    <xdr:pic>
      <xdr:nvPicPr>
        <xdr:cNvPr id="226" name="Picture 2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678192245"/>
          <a:ext cx="819132" cy="795059"/>
        </a:xfrm>
        <a:prstGeom prst="rect">
          <a:avLst/>
        </a:prstGeom>
      </xdr:spPr>
    </xdr:pic>
    <xdr:clientData/>
  </xdr:oneCellAnchor>
  <xdr:oneCellAnchor>
    <xdr:from>
      <xdr:col>12</xdr:col>
      <xdr:colOff>108857</xdr:colOff>
      <xdr:row>2707</xdr:row>
      <xdr:rowOff>90145</xdr:rowOff>
    </xdr:from>
    <xdr:ext cx="710293" cy="773269"/>
    <xdr:pic>
      <xdr:nvPicPr>
        <xdr:cNvPr id="227" name="Picture 22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70636538"/>
          <a:ext cx="710293" cy="773269"/>
        </a:xfrm>
        <a:prstGeom prst="rect">
          <a:avLst/>
        </a:prstGeom>
      </xdr:spPr>
    </xdr:pic>
    <xdr:clientData/>
  </xdr:oneCellAnchor>
  <xdr:oneCellAnchor>
    <xdr:from>
      <xdr:col>0</xdr:col>
      <xdr:colOff>435430</xdr:colOff>
      <xdr:row>2708</xdr:row>
      <xdr:rowOff>66674</xdr:rowOff>
    </xdr:from>
    <xdr:ext cx="819132" cy="795059"/>
    <xdr:pic>
      <xdr:nvPicPr>
        <xdr:cNvPr id="228" name="Picture 2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63333245"/>
          <a:ext cx="819132" cy="795059"/>
        </a:xfrm>
        <a:prstGeom prst="rect">
          <a:avLst/>
        </a:prstGeom>
      </xdr:spPr>
    </xdr:pic>
    <xdr:clientData/>
  </xdr:oneCellAnchor>
  <xdr:oneCellAnchor>
    <xdr:from>
      <xdr:col>12</xdr:col>
      <xdr:colOff>108857</xdr:colOff>
      <xdr:row>2708</xdr:row>
      <xdr:rowOff>90145</xdr:rowOff>
    </xdr:from>
    <xdr:ext cx="710293" cy="773269"/>
    <xdr:pic>
      <xdr:nvPicPr>
        <xdr:cNvPr id="229" name="Picture 2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63356716"/>
          <a:ext cx="710293" cy="773269"/>
        </a:xfrm>
        <a:prstGeom prst="rect">
          <a:avLst/>
        </a:prstGeom>
      </xdr:spPr>
    </xdr:pic>
    <xdr:clientData/>
  </xdr:oneCellAnchor>
  <xdr:oneCellAnchor>
    <xdr:from>
      <xdr:col>1</xdr:col>
      <xdr:colOff>95251</xdr:colOff>
      <xdr:row>2735</xdr:row>
      <xdr:rowOff>121102</xdr:rowOff>
    </xdr:from>
    <xdr:ext cx="819132" cy="795059"/>
    <xdr:pic>
      <xdr:nvPicPr>
        <xdr:cNvPr id="230" name="Picture 2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678777352"/>
          <a:ext cx="819132" cy="795059"/>
        </a:xfrm>
        <a:prstGeom prst="rect">
          <a:avLst/>
        </a:prstGeom>
      </xdr:spPr>
    </xdr:pic>
    <xdr:clientData/>
  </xdr:oneCellAnchor>
  <xdr:oneCellAnchor>
    <xdr:from>
      <xdr:col>12</xdr:col>
      <xdr:colOff>108857</xdr:colOff>
      <xdr:row>2734</xdr:row>
      <xdr:rowOff>90145</xdr:rowOff>
    </xdr:from>
    <xdr:ext cx="710293" cy="773269"/>
    <xdr:pic>
      <xdr:nvPicPr>
        <xdr:cNvPr id="231" name="Picture 23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78501466"/>
          <a:ext cx="710293" cy="773269"/>
        </a:xfrm>
        <a:prstGeom prst="rect">
          <a:avLst/>
        </a:prstGeom>
      </xdr:spPr>
    </xdr:pic>
    <xdr:clientData/>
  </xdr:oneCellAnchor>
  <xdr:oneCellAnchor>
    <xdr:from>
      <xdr:col>1</xdr:col>
      <xdr:colOff>149680</xdr:colOff>
      <xdr:row>2735</xdr:row>
      <xdr:rowOff>107496</xdr:rowOff>
    </xdr:from>
    <xdr:ext cx="819132" cy="795059"/>
    <xdr:pic>
      <xdr:nvPicPr>
        <xdr:cNvPr id="232" name="Picture 23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685853067"/>
          <a:ext cx="819132" cy="795059"/>
        </a:xfrm>
        <a:prstGeom prst="rect">
          <a:avLst/>
        </a:prstGeom>
      </xdr:spPr>
    </xdr:pic>
    <xdr:clientData/>
  </xdr:oneCellAnchor>
  <xdr:oneCellAnchor>
    <xdr:from>
      <xdr:col>12</xdr:col>
      <xdr:colOff>108857</xdr:colOff>
      <xdr:row>2735</xdr:row>
      <xdr:rowOff>90145</xdr:rowOff>
    </xdr:from>
    <xdr:ext cx="710293" cy="773269"/>
    <xdr:pic>
      <xdr:nvPicPr>
        <xdr:cNvPr id="233" name="Picture 23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78746395"/>
          <a:ext cx="710293" cy="773269"/>
        </a:xfrm>
        <a:prstGeom prst="rect">
          <a:avLst/>
        </a:prstGeom>
      </xdr:spPr>
    </xdr:pic>
    <xdr:clientData/>
  </xdr:oneCellAnchor>
  <xdr:oneCellAnchor>
    <xdr:from>
      <xdr:col>1</xdr:col>
      <xdr:colOff>95251</xdr:colOff>
      <xdr:row>2762</xdr:row>
      <xdr:rowOff>121102</xdr:rowOff>
    </xdr:from>
    <xdr:ext cx="819132" cy="795059"/>
    <xdr:pic>
      <xdr:nvPicPr>
        <xdr:cNvPr id="234" name="Picture 23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685866673"/>
          <a:ext cx="819132" cy="795059"/>
        </a:xfrm>
        <a:prstGeom prst="rect">
          <a:avLst/>
        </a:prstGeom>
      </xdr:spPr>
    </xdr:pic>
    <xdr:clientData/>
  </xdr:oneCellAnchor>
  <xdr:oneCellAnchor>
    <xdr:from>
      <xdr:col>12</xdr:col>
      <xdr:colOff>108857</xdr:colOff>
      <xdr:row>2761</xdr:row>
      <xdr:rowOff>90145</xdr:rowOff>
    </xdr:from>
    <xdr:ext cx="710293" cy="773269"/>
    <xdr:pic>
      <xdr:nvPicPr>
        <xdr:cNvPr id="235" name="Picture 23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85590788"/>
          <a:ext cx="710293" cy="773269"/>
        </a:xfrm>
        <a:prstGeom prst="rect">
          <a:avLst/>
        </a:prstGeom>
      </xdr:spPr>
    </xdr:pic>
    <xdr:clientData/>
  </xdr:oneCellAnchor>
  <xdr:oneCellAnchor>
    <xdr:from>
      <xdr:col>1</xdr:col>
      <xdr:colOff>149680</xdr:colOff>
      <xdr:row>2762</xdr:row>
      <xdr:rowOff>107496</xdr:rowOff>
    </xdr:from>
    <xdr:ext cx="819132" cy="795059"/>
    <xdr:pic>
      <xdr:nvPicPr>
        <xdr:cNvPr id="236" name="Picture 23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685853067"/>
          <a:ext cx="819132" cy="795059"/>
        </a:xfrm>
        <a:prstGeom prst="rect">
          <a:avLst/>
        </a:prstGeom>
      </xdr:spPr>
    </xdr:pic>
    <xdr:clientData/>
  </xdr:oneCellAnchor>
  <xdr:oneCellAnchor>
    <xdr:from>
      <xdr:col>12</xdr:col>
      <xdr:colOff>108857</xdr:colOff>
      <xdr:row>2762</xdr:row>
      <xdr:rowOff>90145</xdr:rowOff>
    </xdr:from>
    <xdr:ext cx="710293" cy="773269"/>
    <xdr:pic>
      <xdr:nvPicPr>
        <xdr:cNvPr id="237" name="Picture 23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85835716"/>
          <a:ext cx="710293" cy="773269"/>
        </a:xfrm>
        <a:prstGeom prst="rect">
          <a:avLst/>
        </a:prstGeom>
      </xdr:spPr>
    </xdr:pic>
    <xdr:clientData/>
  </xdr:oneCellAnchor>
  <xdr:oneCellAnchor>
    <xdr:from>
      <xdr:col>1</xdr:col>
      <xdr:colOff>95251</xdr:colOff>
      <xdr:row>2789</xdr:row>
      <xdr:rowOff>121102</xdr:rowOff>
    </xdr:from>
    <xdr:ext cx="819132" cy="795059"/>
    <xdr:pic>
      <xdr:nvPicPr>
        <xdr:cNvPr id="238" name="Picture 23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693037638"/>
          <a:ext cx="819132" cy="795059"/>
        </a:xfrm>
        <a:prstGeom prst="rect">
          <a:avLst/>
        </a:prstGeom>
      </xdr:spPr>
    </xdr:pic>
    <xdr:clientData/>
  </xdr:oneCellAnchor>
  <xdr:oneCellAnchor>
    <xdr:from>
      <xdr:col>12</xdr:col>
      <xdr:colOff>108857</xdr:colOff>
      <xdr:row>2788</xdr:row>
      <xdr:rowOff>90145</xdr:rowOff>
    </xdr:from>
    <xdr:ext cx="710293" cy="773269"/>
    <xdr:pic>
      <xdr:nvPicPr>
        <xdr:cNvPr id="239" name="Picture 23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92761752"/>
          <a:ext cx="710293" cy="773269"/>
        </a:xfrm>
        <a:prstGeom prst="rect">
          <a:avLst/>
        </a:prstGeom>
      </xdr:spPr>
    </xdr:pic>
    <xdr:clientData/>
  </xdr:oneCellAnchor>
  <xdr:oneCellAnchor>
    <xdr:from>
      <xdr:col>1</xdr:col>
      <xdr:colOff>149680</xdr:colOff>
      <xdr:row>2789</xdr:row>
      <xdr:rowOff>107496</xdr:rowOff>
    </xdr:from>
    <xdr:ext cx="819132" cy="795059"/>
    <xdr:pic>
      <xdr:nvPicPr>
        <xdr:cNvPr id="240" name="Picture 23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693024032"/>
          <a:ext cx="819132" cy="795059"/>
        </a:xfrm>
        <a:prstGeom prst="rect">
          <a:avLst/>
        </a:prstGeom>
      </xdr:spPr>
    </xdr:pic>
    <xdr:clientData/>
  </xdr:oneCellAnchor>
  <xdr:oneCellAnchor>
    <xdr:from>
      <xdr:col>12</xdr:col>
      <xdr:colOff>108857</xdr:colOff>
      <xdr:row>2789</xdr:row>
      <xdr:rowOff>90145</xdr:rowOff>
    </xdr:from>
    <xdr:ext cx="710293" cy="773269"/>
    <xdr:pic>
      <xdr:nvPicPr>
        <xdr:cNvPr id="241" name="Picture 24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93006681"/>
          <a:ext cx="710293" cy="773269"/>
        </a:xfrm>
        <a:prstGeom prst="rect">
          <a:avLst/>
        </a:prstGeom>
      </xdr:spPr>
    </xdr:pic>
    <xdr:clientData/>
  </xdr:oneCellAnchor>
  <xdr:oneCellAnchor>
    <xdr:from>
      <xdr:col>1</xdr:col>
      <xdr:colOff>95251</xdr:colOff>
      <xdr:row>2816</xdr:row>
      <xdr:rowOff>121102</xdr:rowOff>
    </xdr:from>
    <xdr:ext cx="819132" cy="795059"/>
    <xdr:pic>
      <xdr:nvPicPr>
        <xdr:cNvPr id="242" name="Picture 24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700058923"/>
          <a:ext cx="819132" cy="795059"/>
        </a:xfrm>
        <a:prstGeom prst="rect">
          <a:avLst/>
        </a:prstGeom>
      </xdr:spPr>
    </xdr:pic>
    <xdr:clientData/>
  </xdr:oneCellAnchor>
  <xdr:oneCellAnchor>
    <xdr:from>
      <xdr:col>12</xdr:col>
      <xdr:colOff>108857</xdr:colOff>
      <xdr:row>2815</xdr:row>
      <xdr:rowOff>90145</xdr:rowOff>
    </xdr:from>
    <xdr:ext cx="710293" cy="773269"/>
    <xdr:pic>
      <xdr:nvPicPr>
        <xdr:cNvPr id="243" name="Picture 24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99783038"/>
          <a:ext cx="710293" cy="773269"/>
        </a:xfrm>
        <a:prstGeom prst="rect">
          <a:avLst/>
        </a:prstGeom>
      </xdr:spPr>
    </xdr:pic>
    <xdr:clientData/>
  </xdr:oneCellAnchor>
  <xdr:oneCellAnchor>
    <xdr:from>
      <xdr:col>1</xdr:col>
      <xdr:colOff>149680</xdr:colOff>
      <xdr:row>2816</xdr:row>
      <xdr:rowOff>107496</xdr:rowOff>
    </xdr:from>
    <xdr:ext cx="819132" cy="795059"/>
    <xdr:pic>
      <xdr:nvPicPr>
        <xdr:cNvPr id="244" name="Picture 24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700045317"/>
          <a:ext cx="819132" cy="795059"/>
        </a:xfrm>
        <a:prstGeom prst="rect">
          <a:avLst/>
        </a:prstGeom>
      </xdr:spPr>
    </xdr:pic>
    <xdr:clientData/>
  </xdr:oneCellAnchor>
  <xdr:oneCellAnchor>
    <xdr:from>
      <xdr:col>12</xdr:col>
      <xdr:colOff>108857</xdr:colOff>
      <xdr:row>2816</xdr:row>
      <xdr:rowOff>90145</xdr:rowOff>
    </xdr:from>
    <xdr:ext cx="710293" cy="773269"/>
    <xdr:pic>
      <xdr:nvPicPr>
        <xdr:cNvPr id="245" name="Picture 24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700027966"/>
          <a:ext cx="710293" cy="773269"/>
        </a:xfrm>
        <a:prstGeom prst="rect">
          <a:avLst/>
        </a:prstGeom>
      </xdr:spPr>
    </xdr:pic>
    <xdr:clientData/>
  </xdr:oneCellAnchor>
  <xdr:oneCellAnchor>
    <xdr:from>
      <xdr:col>1</xdr:col>
      <xdr:colOff>95251</xdr:colOff>
      <xdr:row>2816</xdr:row>
      <xdr:rowOff>121102</xdr:rowOff>
    </xdr:from>
    <xdr:ext cx="819132" cy="795059"/>
    <xdr:pic>
      <xdr:nvPicPr>
        <xdr:cNvPr id="246" name="Picture 24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685118281"/>
          <a:ext cx="819132" cy="795059"/>
        </a:xfrm>
        <a:prstGeom prst="rect">
          <a:avLst/>
        </a:prstGeom>
      </xdr:spPr>
    </xdr:pic>
    <xdr:clientData/>
  </xdr:oneCellAnchor>
  <xdr:oneCellAnchor>
    <xdr:from>
      <xdr:col>12</xdr:col>
      <xdr:colOff>108857</xdr:colOff>
      <xdr:row>2815</xdr:row>
      <xdr:rowOff>90145</xdr:rowOff>
    </xdr:from>
    <xdr:ext cx="710293" cy="773269"/>
    <xdr:pic>
      <xdr:nvPicPr>
        <xdr:cNvPr id="247" name="Picture 24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84842395"/>
          <a:ext cx="710293" cy="773269"/>
        </a:xfrm>
        <a:prstGeom prst="rect">
          <a:avLst/>
        </a:prstGeom>
      </xdr:spPr>
    </xdr:pic>
    <xdr:clientData/>
  </xdr:oneCellAnchor>
  <xdr:oneCellAnchor>
    <xdr:from>
      <xdr:col>1</xdr:col>
      <xdr:colOff>149680</xdr:colOff>
      <xdr:row>2816</xdr:row>
      <xdr:rowOff>107496</xdr:rowOff>
    </xdr:from>
    <xdr:ext cx="819132" cy="795059"/>
    <xdr:pic>
      <xdr:nvPicPr>
        <xdr:cNvPr id="248" name="Picture 24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685104675"/>
          <a:ext cx="819132" cy="795059"/>
        </a:xfrm>
        <a:prstGeom prst="rect">
          <a:avLst/>
        </a:prstGeom>
      </xdr:spPr>
    </xdr:pic>
    <xdr:clientData/>
  </xdr:oneCellAnchor>
  <xdr:oneCellAnchor>
    <xdr:from>
      <xdr:col>12</xdr:col>
      <xdr:colOff>108857</xdr:colOff>
      <xdr:row>2816</xdr:row>
      <xdr:rowOff>90145</xdr:rowOff>
    </xdr:from>
    <xdr:ext cx="710293" cy="773269"/>
    <xdr:pic>
      <xdr:nvPicPr>
        <xdr:cNvPr id="249" name="Picture 24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685087324"/>
          <a:ext cx="710293" cy="773269"/>
        </a:xfrm>
        <a:prstGeom prst="rect">
          <a:avLst/>
        </a:prstGeom>
      </xdr:spPr>
    </xdr:pic>
    <xdr:clientData/>
  </xdr:oneCellAnchor>
  <xdr:oneCellAnchor>
    <xdr:from>
      <xdr:col>1</xdr:col>
      <xdr:colOff>95251</xdr:colOff>
      <xdr:row>2843</xdr:row>
      <xdr:rowOff>121102</xdr:rowOff>
    </xdr:from>
    <xdr:ext cx="819132" cy="795059"/>
    <xdr:pic>
      <xdr:nvPicPr>
        <xdr:cNvPr id="223" name="Picture 22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706495102"/>
          <a:ext cx="819132" cy="795059"/>
        </a:xfrm>
        <a:prstGeom prst="rect">
          <a:avLst/>
        </a:prstGeom>
      </xdr:spPr>
    </xdr:pic>
    <xdr:clientData/>
  </xdr:oneCellAnchor>
  <xdr:oneCellAnchor>
    <xdr:from>
      <xdr:col>1</xdr:col>
      <xdr:colOff>149680</xdr:colOff>
      <xdr:row>2843</xdr:row>
      <xdr:rowOff>107496</xdr:rowOff>
    </xdr:from>
    <xdr:ext cx="819132" cy="795059"/>
    <xdr:pic>
      <xdr:nvPicPr>
        <xdr:cNvPr id="252" name="Picture 25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706481496"/>
          <a:ext cx="819132" cy="795059"/>
        </a:xfrm>
        <a:prstGeom prst="rect">
          <a:avLst/>
        </a:prstGeom>
      </xdr:spPr>
    </xdr:pic>
    <xdr:clientData/>
  </xdr:oneCellAnchor>
  <xdr:oneCellAnchor>
    <xdr:from>
      <xdr:col>12</xdr:col>
      <xdr:colOff>108857</xdr:colOff>
      <xdr:row>2843</xdr:row>
      <xdr:rowOff>90145</xdr:rowOff>
    </xdr:from>
    <xdr:ext cx="710293" cy="773269"/>
    <xdr:pic>
      <xdr:nvPicPr>
        <xdr:cNvPr id="253" name="Picture 25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706464145"/>
          <a:ext cx="710293" cy="773269"/>
        </a:xfrm>
        <a:prstGeom prst="rect">
          <a:avLst/>
        </a:prstGeom>
      </xdr:spPr>
    </xdr:pic>
    <xdr:clientData/>
  </xdr:oneCellAnchor>
  <xdr:oneCellAnchor>
    <xdr:from>
      <xdr:col>1</xdr:col>
      <xdr:colOff>95251</xdr:colOff>
      <xdr:row>2843</xdr:row>
      <xdr:rowOff>121102</xdr:rowOff>
    </xdr:from>
    <xdr:ext cx="819132" cy="795059"/>
    <xdr:pic>
      <xdr:nvPicPr>
        <xdr:cNvPr id="254" name="Picture 25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706495102"/>
          <a:ext cx="819132" cy="795059"/>
        </a:xfrm>
        <a:prstGeom prst="rect">
          <a:avLst/>
        </a:prstGeom>
      </xdr:spPr>
    </xdr:pic>
    <xdr:clientData/>
  </xdr:oneCellAnchor>
  <xdr:oneCellAnchor>
    <xdr:from>
      <xdr:col>1</xdr:col>
      <xdr:colOff>149680</xdr:colOff>
      <xdr:row>2843</xdr:row>
      <xdr:rowOff>107496</xdr:rowOff>
    </xdr:from>
    <xdr:ext cx="819132" cy="795059"/>
    <xdr:pic>
      <xdr:nvPicPr>
        <xdr:cNvPr id="256" name="Picture 25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706481496"/>
          <a:ext cx="819132" cy="795059"/>
        </a:xfrm>
        <a:prstGeom prst="rect">
          <a:avLst/>
        </a:prstGeom>
      </xdr:spPr>
    </xdr:pic>
    <xdr:clientData/>
  </xdr:oneCellAnchor>
  <xdr:oneCellAnchor>
    <xdr:from>
      <xdr:col>1</xdr:col>
      <xdr:colOff>95251</xdr:colOff>
      <xdr:row>2870</xdr:row>
      <xdr:rowOff>121102</xdr:rowOff>
    </xdr:from>
    <xdr:ext cx="819132" cy="795059"/>
    <xdr:pic>
      <xdr:nvPicPr>
        <xdr:cNvPr id="250" name="Picture 24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713475566"/>
          <a:ext cx="819132" cy="795059"/>
        </a:xfrm>
        <a:prstGeom prst="rect">
          <a:avLst/>
        </a:prstGeom>
      </xdr:spPr>
    </xdr:pic>
    <xdr:clientData/>
  </xdr:oneCellAnchor>
  <xdr:oneCellAnchor>
    <xdr:from>
      <xdr:col>1</xdr:col>
      <xdr:colOff>149680</xdr:colOff>
      <xdr:row>2870</xdr:row>
      <xdr:rowOff>107496</xdr:rowOff>
    </xdr:from>
    <xdr:ext cx="819132" cy="795059"/>
    <xdr:pic>
      <xdr:nvPicPr>
        <xdr:cNvPr id="251" name="Picture 25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713461960"/>
          <a:ext cx="819132" cy="795059"/>
        </a:xfrm>
        <a:prstGeom prst="rect">
          <a:avLst/>
        </a:prstGeom>
      </xdr:spPr>
    </xdr:pic>
    <xdr:clientData/>
  </xdr:oneCellAnchor>
  <xdr:oneCellAnchor>
    <xdr:from>
      <xdr:col>12</xdr:col>
      <xdr:colOff>108857</xdr:colOff>
      <xdr:row>2870</xdr:row>
      <xdr:rowOff>90145</xdr:rowOff>
    </xdr:from>
    <xdr:ext cx="710293" cy="773269"/>
    <xdr:pic>
      <xdr:nvPicPr>
        <xdr:cNvPr id="255" name="Picture 25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713444609"/>
          <a:ext cx="710293" cy="773269"/>
        </a:xfrm>
        <a:prstGeom prst="rect">
          <a:avLst/>
        </a:prstGeom>
      </xdr:spPr>
    </xdr:pic>
    <xdr:clientData/>
  </xdr:oneCellAnchor>
  <xdr:oneCellAnchor>
    <xdr:from>
      <xdr:col>1</xdr:col>
      <xdr:colOff>95251</xdr:colOff>
      <xdr:row>2870</xdr:row>
      <xdr:rowOff>121102</xdr:rowOff>
    </xdr:from>
    <xdr:ext cx="819132" cy="795059"/>
    <xdr:pic>
      <xdr:nvPicPr>
        <xdr:cNvPr id="257" name="Picture 25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713475566"/>
          <a:ext cx="819132" cy="795059"/>
        </a:xfrm>
        <a:prstGeom prst="rect">
          <a:avLst/>
        </a:prstGeom>
      </xdr:spPr>
    </xdr:pic>
    <xdr:clientData/>
  </xdr:oneCellAnchor>
  <xdr:oneCellAnchor>
    <xdr:from>
      <xdr:col>1</xdr:col>
      <xdr:colOff>149680</xdr:colOff>
      <xdr:row>2870</xdr:row>
      <xdr:rowOff>107496</xdr:rowOff>
    </xdr:from>
    <xdr:ext cx="819132" cy="795059"/>
    <xdr:pic>
      <xdr:nvPicPr>
        <xdr:cNvPr id="258" name="Picture 25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713461960"/>
          <a:ext cx="819132" cy="795059"/>
        </a:xfrm>
        <a:prstGeom prst="rect">
          <a:avLst/>
        </a:prstGeom>
      </xdr:spPr>
    </xdr:pic>
    <xdr:clientData/>
  </xdr:oneCellAnchor>
  <xdr:oneCellAnchor>
    <xdr:from>
      <xdr:col>1</xdr:col>
      <xdr:colOff>95251</xdr:colOff>
      <xdr:row>2898</xdr:row>
      <xdr:rowOff>121102</xdr:rowOff>
    </xdr:from>
    <xdr:ext cx="819132" cy="795059"/>
    <xdr:pic>
      <xdr:nvPicPr>
        <xdr:cNvPr id="259" name="Picture 25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720687352"/>
          <a:ext cx="819132" cy="795059"/>
        </a:xfrm>
        <a:prstGeom prst="rect">
          <a:avLst/>
        </a:prstGeom>
      </xdr:spPr>
    </xdr:pic>
    <xdr:clientData/>
  </xdr:oneCellAnchor>
  <xdr:oneCellAnchor>
    <xdr:from>
      <xdr:col>1</xdr:col>
      <xdr:colOff>149680</xdr:colOff>
      <xdr:row>2898</xdr:row>
      <xdr:rowOff>107496</xdr:rowOff>
    </xdr:from>
    <xdr:ext cx="819132" cy="795059"/>
    <xdr:pic>
      <xdr:nvPicPr>
        <xdr:cNvPr id="260" name="Picture 25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720673746"/>
          <a:ext cx="819132" cy="795059"/>
        </a:xfrm>
        <a:prstGeom prst="rect">
          <a:avLst/>
        </a:prstGeom>
      </xdr:spPr>
    </xdr:pic>
    <xdr:clientData/>
  </xdr:oneCellAnchor>
  <xdr:oneCellAnchor>
    <xdr:from>
      <xdr:col>12</xdr:col>
      <xdr:colOff>108857</xdr:colOff>
      <xdr:row>2898</xdr:row>
      <xdr:rowOff>90145</xdr:rowOff>
    </xdr:from>
    <xdr:ext cx="710293" cy="773269"/>
    <xdr:pic>
      <xdr:nvPicPr>
        <xdr:cNvPr id="261" name="Picture 26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720656395"/>
          <a:ext cx="710293" cy="773269"/>
        </a:xfrm>
        <a:prstGeom prst="rect">
          <a:avLst/>
        </a:prstGeom>
      </xdr:spPr>
    </xdr:pic>
    <xdr:clientData/>
  </xdr:oneCellAnchor>
  <xdr:oneCellAnchor>
    <xdr:from>
      <xdr:col>1</xdr:col>
      <xdr:colOff>95251</xdr:colOff>
      <xdr:row>2898</xdr:row>
      <xdr:rowOff>121102</xdr:rowOff>
    </xdr:from>
    <xdr:ext cx="819132" cy="795059"/>
    <xdr:pic>
      <xdr:nvPicPr>
        <xdr:cNvPr id="262" name="Picture 26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894" y="720687352"/>
          <a:ext cx="819132" cy="795059"/>
        </a:xfrm>
        <a:prstGeom prst="rect">
          <a:avLst/>
        </a:prstGeom>
      </xdr:spPr>
    </xdr:pic>
    <xdr:clientData/>
  </xdr:oneCellAnchor>
  <xdr:oneCellAnchor>
    <xdr:from>
      <xdr:col>1</xdr:col>
      <xdr:colOff>149680</xdr:colOff>
      <xdr:row>2898</xdr:row>
      <xdr:rowOff>107496</xdr:rowOff>
    </xdr:from>
    <xdr:ext cx="819132" cy="795059"/>
    <xdr:pic>
      <xdr:nvPicPr>
        <xdr:cNvPr id="263" name="Picture 26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323" y="720673746"/>
          <a:ext cx="819132" cy="79505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435430</xdr:colOff>
      <xdr:row>0</xdr:row>
      <xdr:rowOff>27216</xdr:rowOff>
    </xdr:from>
    <xdr:ext cx="869495" cy="843942"/>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3105041"/>
          <a:ext cx="869495" cy="843942"/>
        </a:xfrm>
        <a:prstGeom prst="rect">
          <a:avLst/>
        </a:prstGeom>
      </xdr:spPr>
    </xdr:pic>
    <xdr:clientData/>
  </xdr:oneCellAnchor>
  <xdr:oneCellAnchor>
    <xdr:from>
      <xdr:col>7</xdr:col>
      <xdr:colOff>108858</xdr:colOff>
      <xdr:row>0</xdr:row>
      <xdr:rowOff>1</xdr:rowOff>
    </xdr:from>
    <xdr:ext cx="815068" cy="887334"/>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33508" y="13077826"/>
          <a:ext cx="815068" cy="887334"/>
        </a:xfrm>
        <a:prstGeom prst="rect">
          <a:avLst/>
        </a:prstGeom>
      </xdr:spPr>
    </xdr:pic>
    <xdr:clientData/>
  </xdr:oneCellAnchor>
  <xdr:oneCellAnchor>
    <xdr:from>
      <xdr:col>0</xdr:col>
      <xdr:colOff>435430</xdr:colOff>
      <xdr:row>26</xdr:row>
      <xdr:rowOff>38422</xdr:rowOff>
    </xdr:from>
    <xdr:ext cx="886864" cy="860801"/>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605069"/>
          <a:ext cx="886864" cy="860801"/>
        </a:xfrm>
        <a:prstGeom prst="rect">
          <a:avLst/>
        </a:prstGeom>
      </xdr:spPr>
    </xdr:pic>
    <xdr:clientData/>
  </xdr:oneCellAnchor>
  <xdr:oneCellAnchor>
    <xdr:from>
      <xdr:col>7</xdr:col>
      <xdr:colOff>108858</xdr:colOff>
      <xdr:row>26</xdr:row>
      <xdr:rowOff>56030</xdr:rowOff>
    </xdr:from>
    <xdr:ext cx="765202" cy="833047"/>
    <xdr:pic>
      <xdr:nvPicPr>
        <xdr:cNvPr id="5" name="Picture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2682" y="6622677"/>
          <a:ext cx="765202" cy="833047"/>
        </a:xfrm>
        <a:prstGeom prst="rect">
          <a:avLst/>
        </a:prstGeom>
      </xdr:spPr>
    </xdr:pic>
    <xdr:clientData/>
  </xdr:oneCellAnchor>
  <xdr:oneCellAnchor>
    <xdr:from>
      <xdr:col>0</xdr:col>
      <xdr:colOff>435430</xdr:colOff>
      <xdr:row>53</xdr:row>
      <xdr:rowOff>49628</xdr:rowOff>
    </xdr:from>
    <xdr:ext cx="886864" cy="860801"/>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3440657"/>
          <a:ext cx="886864" cy="860801"/>
        </a:xfrm>
        <a:prstGeom prst="rect">
          <a:avLst/>
        </a:prstGeom>
      </xdr:spPr>
    </xdr:pic>
    <xdr:clientData/>
  </xdr:oneCellAnchor>
  <xdr:oneCellAnchor>
    <xdr:from>
      <xdr:col>7</xdr:col>
      <xdr:colOff>108858</xdr:colOff>
      <xdr:row>53</xdr:row>
      <xdr:rowOff>56030</xdr:rowOff>
    </xdr:from>
    <xdr:ext cx="765202" cy="833047"/>
    <xdr:pic>
      <xdr:nvPicPr>
        <xdr:cNvPr id="7" name="Picture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6" y="13447059"/>
          <a:ext cx="765202" cy="833047"/>
        </a:xfrm>
        <a:prstGeom prst="rect">
          <a:avLst/>
        </a:prstGeom>
      </xdr:spPr>
    </xdr:pic>
    <xdr:clientData/>
  </xdr:oneCellAnchor>
  <xdr:oneCellAnchor>
    <xdr:from>
      <xdr:col>0</xdr:col>
      <xdr:colOff>435430</xdr:colOff>
      <xdr:row>80</xdr:row>
      <xdr:rowOff>60834</xdr:rowOff>
    </xdr:from>
    <xdr:ext cx="837848" cy="813225"/>
    <xdr:pic>
      <xdr:nvPicPr>
        <xdr:cNvPr id="10" name="Picture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0231422"/>
          <a:ext cx="837848" cy="813225"/>
        </a:xfrm>
        <a:prstGeom prst="rect">
          <a:avLst/>
        </a:prstGeom>
      </xdr:spPr>
    </xdr:pic>
    <xdr:clientData/>
  </xdr:oneCellAnchor>
  <xdr:oneCellAnchor>
    <xdr:from>
      <xdr:col>7</xdr:col>
      <xdr:colOff>108857</xdr:colOff>
      <xdr:row>80</xdr:row>
      <xdr:rowOff>56030</xdr:rowOff>
    </xdr:from>
    <xdr:ext cx="792581" cy="862853"/>
    <xdr:pic>
      <xdr:nvPicPr>
        <xdr:cNvPr id="11" name="Picture 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25445" y="20226618"/>
          <a:ext cx="792581" cy="862853"/>
        </a:xfrm>
        <a:prstGeom prst="rect">
          <a:avLst/>
        </a:prstGeom>
      </xdr:spPr>
    </xdr:pic>
    <xdr:clientData/>
  </xdr:oneCellAnchor>
  <xdr:oneCellAnchor>
    <xdr:from>
      <xdr:col>0</xdr:col>
      <xdr:colOff>435430</xdr:colOff>
      <xdr:row>106</xdr:row>
      <xdr:rowOff>60834</xdr:rowOff>
    </xdr:from>
    <xdr:ext cx="837848" cy="813225"/>
    <xdr:pic>
      <xdr:nvPicPr>
        <xdr:cNvPr id="12" name="Picture 1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0298658"/>
          <a:ext cx="837848" cy="813225"/>
        </a:xfrm>
        <a:prstGeom prst="rect">
          <a:avLst/>
        </a:prstGeom>
      </xdr:spPr>
    </xdr:pic>
    <xdr:clientData/>
  </xdr:oneCellAnchor>
  <xdr:oneCellAnchor>
    <xdr:from>
      <xdr:col>7</xdr:col>
      <xdr:colOff>108858</xdr:colOff>
      <xdr:row>106</xdr:row>
      <xdr:rowOff>56030</xdr:rowOff>
    </xdr:from>
    <xdr:ext cx="753996" cy="820847"/>
    <xdr:pic>
      <xdr:nvPicPr>
        <xdr:cNvPr id="13" name="Picture 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54799" y="27174265"/>
          <a:ext cx="753996" cy="820847"/>
        </a:xfrm>
        <a:prstGeom prst="rect">
          <a:avLst/>
        </a:prstGeom>
      </xdr:spPr>
    </xdr:pic>
    <xdr:clientData/>
  </xdr:oneCellAnchor>
  <xdr:oneCellAnchor>
    <xdr:from>
      <xdr:col>0</xdr:col>
      <xdr:colOff>435430</xdr:colOff>
      <xdr:row>132</xdr:row>
      <xdr:rowOff>27216</xdr:rowOff>
    </xdr:from>
    <xdr:ext cx="869495" cy="843942"/>
    <xdr:pic>
      <xdr:nvPicPr>
        <xdr:cNvPr id="14" name="Picture 1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7216"/>
          <a:ext cx="869495" cy="843942"/>
        </a:xfrm>
        <a:prstGeom prst="rect">
          <a:avLst/>
        </a:prstGeom>
      </xdr:spPr>
    </xdr:pic>
    <xdr:clientData/>
  </xdr:oneCellAnchor>
  <xdr:oneCellAnchor>
    <xdr:from>
      <xdr:col>7</xdr:col>
      <xdr:colOff>108858</xdr:colOff>
      <xdr:row>132</xdr:row>
      <xdr:rowOff>1</xdr:rowOff>
    </xdr:from>
    <xdr:ext cx="815068" cy="887334"/>
    <xdr:pic>
      <xdr:nvPicPr>
        <xdr:cNvPr id="15" name="Picture 1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54799" y="1"/>
          <a:ext cx="815068" cy="887334"/>
        </a:xfrm>
        <a:prstGeom prst="rect">
          <a:avLst/>
        </a:prstGeom>
      </xdr:spPr>
    </xdr:pic>
    <xdr:clientData/>
  </xdr:oneCellAnchor>
  <xdr:oneCellAnchor>
    <xdr:from>
      <xdr:col>0</xdr:col>
      <xdr:colOff>435430</xdr:colOff>
      <xdr:row>159</xdr:row>
      <xdr:rowOff>60834</xdr:rowOff>
    </xdr:from>
    <xdr:ext cx="837848" cy="813225"/>
    <xdr:pic>
      <xdr:nvPicPr>
        <xdr:cNvPr id="16" name="Picture 1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0298658"/>
          <a:ext cx="837848" cy="813225"/>
        </a:xfrm>
        <a:prstGeom prst="rect">
          <a:avLst/>
        </a:prstGeom>
      </xdr:spPr>
    </xdr:pic>
    <xdr:clientData/>
  </xdr:oneCellAnchor>
  <xdr:oneCellAnchor>
    <xdr:from>
      <xdr:col>7</xdr:col>
      <xdr:colOff>108857</xdr:colOff>
      <xdr:row>159</xdr:row>
      <xdr:rowOff>56030</xdr:rowOff>
    </xdr:from>
    <xdr:ext cx="792581" cy="862853"/>
    <xdr:pic>
      <xdr:nvPicPr>
        <xdr:cNvPr id="17" name="Picture 1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54798" y="20293854"/>
          <a:ext cx="792581" cy="862853"/>
        </a:xfrm>
        <a:prstGeom prst="rect">
          <a:avLst/>
        </a:prstGeom>
      </xdr:spPr>
    </xdr:pic>
    <xdr:clientData/>
  </xdr:oneCellAnchor>
  <xdr:oneCellAnchor>
    <xdr:from>
      <xdr:col>0</xdr:col>
      <xdr:colOff>435430</xdr:colOff>
      <xdr:row>185</xdr:row>
      <xdr:rowOff>60834</xdr:rowOff>
    </xdr:from>
    <xdr:ext cx="837848" cy="813225"/>
    <xdr:pic>
      <xdr:nvPicPr>
        <xdr:cNvPr id="18" name="Picture 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0816628"/>
          <a:ext cx="837848" cy="813225"/>
        </a:xfrm>
        <a:prstGeom prst="rect">
          <a:avLst/>
        </a:prstGeom>
      </xdr:spPr>
    </xdr:pic>
    <xdr:clientData/>
  </xdr:oneCellAnchor>
  <xdr:oneCellAnchor>
    <xdr:from>
      <xdr:col>7</xdr:col>
      <xdr:colOff>108857</xdr:colOff>
      <xdr:row>185</xdr:row>
      <xdr:rowOff>56030</xdr:rowOff>
    </xdr:from>
    <xdr:ext cx="792581" cy="862853"/>
    <xdr:pic>
      <xdr:nvPicPr>
        <xdr:cNvPr id="19" name="Picture 1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54798" y="40811824"/>
          <a:ext cx="792581" cy="862853"/>
        </a:xfrm>
        <a:prstGeom prst="rect">
          <a:avLst/>
        </a:prstGeom>
      </xdr:spPr>
    </xdr:pic>
    <xdr:clientData/>
  </xdr:oneCellAnchor>
  <xdr:oneCellAnchor>
    <xdr:from>
      <xdr:col>0</xdr:col>
      <xdr:colOff>435430</xdr:colOff>
      <xdr:row>211</xdr:row>
      <xdr:rowOff>60834</xdr:rowOff>
    </xdr:from>
    <xdr:ext cx="837848" cy="813225"/>
    <xdr:pic>
      <xdr:nvPicPr>
        <xdr:cNvPr id="20" name="Picture 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0298658"/>
          <a:ext cx="837848" cy="813225"/>
        </a:xfrm>
        <a:prstGeom prst="rect">
          <a:avLst/>
        </a:prstGeom>
      </xdr:spPr>
    </xdr:pic>
    <xdr:clientData/>
  </xdr:oneCellAnchor>
  <xdr:oneCellAnchor>
    <xdr:from>
      <xdr:col>7</xdr:col>
      <xdr:colOff>108857</xdr:colOff>
      <xdr:row>211</xdr:row>
      <xdr:rowOff>56030</xdr:rowOff>
    </xdr:from>
    <xdr:ext cx="792581" cy="862853"/>
    <xdr:pic>
      <xdr:nvPicPr>
        <xdr:cNvPr id="21" name="Picture 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54798" y="20293854"/>
          <a:ext cx="792581" cy="862853"/>
        </a:xfrm>
        <a:prstGeom prst="rect">
          <a:avLst/>
        </a:prstGeom>
      </xdr:spPr>
    </xdr:pic>
    <xdr:clientData/>
  </xdr:oneCellAnchor>
  <xdr:oneCellAnchor>
    <xdr:from>
      <xdr:col>0</xdr:col>
      <xdr:colOff>435430</xdr:colOff>
      <xdr:row>237</xdr:row>
      <xdr:rowOff>49628</xdr:rowOff>
    </xdr:from>
    <xdr:ext cx="886864" cy="860801"/>
    <xdr:pic>
      <xdr:nvPicPr>
        <xdr:cNvPr id="22" name="Picture 2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3440657"/>
          <a:ext cx="886864" cy="860801"/>
        </a:xfrm>
        <a:prstGeom prst="rect">
          <a:avLst/>
        </a:prstGeom>
      </xdr:spPr>
    </xdr:pic>
    <xdr:clientData/>
  </xdr:oneCellAnchor>
  <xdr:oneCellAnchor>
    <xdr:from>
      <xdr:col>7</xdr:col>
      <xdr:colOff>108858</xdr:colOff>
      <xdr:row>237</xdr:row>
      <xdr:rowOff>56030</xdr:rowOff>
    </xdr:from>
    <xdr:ext cx="765202" cy="833047"/>
    <xdr:pic>
      <xdr:nvPicPr>
        <xdr:cNvPr id="23" name="Picture 2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54799" y="13447059"/>
          <a:ext cx="765202" cy="833047"/>
        </a:xfrm>
        <a:prstGeom prst="rect">
          <a:avLst/>
        </a:prstGeom>
      </xdr:spPr>
    </xdr:pic>
    <xdr:clientData/>
  </xdr:oneCellAnchor>
  <xdr:oneCellAnchor>
    <xdr:from>
      <xdr:col>0</xdr:col>
      <xdr:colOff>435430</xdr:colOff>
      <xdr:row>264</xdr:row>
      <xdr:rowOff>49628</xdr:rowOff>
    </xdr:from>
    <xdr:ext cx="886864" cy="860801"/>
    <xdr:pic>
      <xdr:nvPicPr>
        <xdr:cNvPr id="24" name="Picture 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1457863"/>
          <a:ext cx="886864" cy="860801"/>
        </a:xfrm>
        <a:prstGeom prst="rect">
          <a:avLst/>
        </a:prstGeom>
      </xdr:spPr>
    </xdr:pic>
    <xdr:clientData/>
  </xdr:oneCellAnchor>
  <xdr:oneCellAnchor>
    <xdr:from>
      <xdr:col>7</xdr:col>
      <xdr:colOff>108858</xdr:colOff>
      <xdr:row>264</xdr:row>
      <xdr:rowOff>56030</xdr:rowOff>
    </xdr:from>
    <xdr:ext cx="765202" cy="833047"/>
    <xdr:pic>
      <xdr:nvPicPr>
        <xdr:cNvPr id="25" name="Picture 2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3" y="61464265"/>
          <a:ext cx="765202" cy="833047"/>
        </a:xfrm>
        <a:prstGeom prst="rect">
          <a:avLst/>
        </a:prstGeom>
      </xdr:spPr>
    </xdr:pic>
    <xdr:clientData/>
  </xdr:oneCellAnchor>
  <xdr:oneCellAnchor>
    <xdr:from>
      <xdr:col>0</xdr:col>
      <xdr:colOff>435430</xdr:colOff>
      <xdr:row>290</xdr:row>
      <xdr:rowOff>49628</xdr:rowOff>
    </xdr:from>
    <xdr:ext cx="886864" cy="860801"/>
    <xdr:pic>
      <xdr:nvPicPr>
        <xdr:cNvPr id="26" name="Picture 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1457863"/>
          <a:ext cx="886864" cy="860801"/>
        </a:xfrm>
        <a:prstGeom prst="rect">
          <a:avLst/>
        </a:prstGeom>
      </xdr:spPr>
    </xdr:pic>
    <xdr:clientData/>
  </xdr:oneCellAnchor>
  <xdr:oneCellAnchor>
    <xdr:from>
      <xdr:col>7</xdr:col>
      <xdr:colOff>108858</xdr:colOff>
      <xdr:row>290</xdr:row>
      <xdr:rowOff>56030</xdr:rowOff>
    </xdr:from>
    <xdr:ext cx="765202" cy="833047"/>
    <xdr:pic>
      <xdr:nvPicPr>
        <xdr:cNvPr id="27" name="Picture 2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3" y="61464265"/>
          <a:ext cx="765202" cy="833047"/>
        </a:xfrm>
        <a:prstGeom prst="rect">
          <a:avLst/>
        </a:prstGeom>
      </xdr:spPr>
    </xdr:pic>
    <xdr:clientData/>
  </xdr:oneCellAnchor>
  <xdr:oneCellAnchor>
    <xdr:from>
      <xdr:col>0</xdr:col>
      <xdr:colOff>435430</xdr:colOff>
      <xdr:row>317</xdr:row>
      <xdr:rowOff>60834</xdr:rowOff>
    </xdr:from>
    <xdr:ext cx="837848" cy="813225"/>
    <xdr:pic>
      <xdr:nvPicPr>
        <xdr:cNvPr id="28" name="Picture 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4689510"/>
          <a:ext cx="837848" cy="813225"/>
        </a:xfrm>
        <a:prstGeom prst="rect">
          <a:avLst/>
        </a:prstGeom>
      </xdr:spPr>
    </xdr:pic>
    <xdr:clientData/>
  </xdr:oneCellAnchor>
  <xdr:oneCellAnchor>
    <xdr:from>
      <xdr:col>7</xdr:col>
      <xdr:colOff>108857</xdr:colOff>
      <xdr:row>317</xdr:row>
      <xdr:rowOff>56030</xdr:rowOff>
    </xdr:from>
    <xdr:ext cx="792581" cy="862853"/>
    <xdr:pic>
      <xdr:nvPicPr>
        <xdr:cNvPr id="29" name="Picture 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54684706"/>
          <a:ext cx="792581" cy="862853"/>
        </a:xfrm>
        <a:prstGeom prst="rect">
          <a:avLst/>
        </a:prstGeom>
      </xdr:spPr>
    </xdr:pic>
    <xdr:clientData/>
  </xdr:oneCellAnchor>
  <xdr:oneCellAnchor>
    <xdr:from>
      <xdr:col>0</xdr:col>
      <xdr:colOff>435430</xdr:colOff>
      <xdr:row>344</xdr:row>
      <xdr:rowOff>60834</xdr:rowOff>
    </xdr:from>
    <xdr:ext cx="837848" cy="813225"/>
    <xdr:pic>
      <xdr:nvPicPr>
        <xdr:cNvPr id="30" name="Picture 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7809099"/>
          <a:ext cx="837848" cy="813225"/>
        </a:xfrm>
        <a:prstGeom prst="rect">
          <a:avLst/>
        </a:prstGeom>
      </xdr:spPr>
    </xdr:pic>
    <xdr:clientData/>
  </xdr:oneCellAnchor>
  <xdr:oneCellAnchor>
    <xdr:from>
      <xdr:col>7</xdr:col>
      <xdr:colOff>108857</xdr:colOff>
      <xdr:row>344</xdr:row>
      <xdr:rowOff>56030</xdr:rowOff>
    </xdr:from>
    <xdr:ext cx="792581" cy="862853"/>
    <xdr:pic>
      <xdr:nvPicPr>
        <xdr:cNvPr id="31" name="Picture 3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47804295"/>
          <a:ext cx="792581" cy="862853"/>
        </a:xfrm>
        <a:prstGeom prst="rect">
          <a:avLst/>
        </a:prstGeom>
      </xdr:spPr>
    </xdr:pic>
    <xdr:clientData/>
  </xdr:oneCellAnchor>
  <xdr:oneCellAnchor>
    <xdr:from>
      <xdr:col>0</xdr:col>
      <xdr:colOff>435430</xdr:colOff>
      <xdr:row>367</xdr:row>
      <xdr:rowOff>38422</xdr:rowOff>
    </xdr:from>
    <xdr:ext cx="886864" cy="860801"/>
    <xdr:pic>
      <xdr:nvPicPr>
        <xdr:cNvPr id="32" name="Picture 3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787565"/>
          <a:ext cx="886864" cy="860801"/>
        </a:xfrm>
        <a:prstGeom prst="rect">
          <a:avLst/>
        </a:prstGeom>
      </xdr:spPr>
    </xdr:pic>
    <xdr:clientData/>
  </xdr:oneCellAnchor>
  <xdr:oneCellAnchor>
    <xdr:from>
      <xdr:col>7</xdr:col>
      <xdr:colOff>108858</xdr:colOff>
      <xdr:row>367</xdr:row>
      <xdr:rowOff>56030</xdr:rowOff>
    </xdr:from>
    <xdr:ext cx="765202" cy="833047"/>
    <xdr:pic>
      <xdr:nvPicPr>
        <xdr:cNvPr id="33" name="Picture 3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31429" y="6805173"/>
          <a:ext cx="765202" cy="833047"/>
        </a:xfrm>
        <a:prstGeom prst="rect">
          <a:avLst/>
        </a:prstGeom>
      </xdr:spPr>
    </xdr:pic>
    <xdr:clientData/>
  </xdr:oneCellAnchor>
  <xdr:oneCellAnchor>
    <xdr:from>
      <xdr:col>0</xdr:col>
      <xdr:colOff>435430</xdr:colOff>
      <xdr:row>394</xdr:row>
      <xdr:rowOff>60834</xdr:rowOff>
    </xdr:from>
    <xdr:ext cx="837848" cy="813225"/>
    <xdr:pic>
      <xdr:nvPicPr>
        <xdr:cNvPr id="34" name="Picture 3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1160655"/>
          <a:ext cx="837848" cy="813225"/>
        </a:xfrm>
        <a:prstGeom prst="rect">
          <a:avLst/>
        </a:prstGeom>
      </xdr:spPr>
    </xdr:pic>
    <xdr:clientData/>
  </xdr:oneCellAnchor>
  <xdr:oneCellAnchor>
    <xdr:from>
      <xdr:col>7</xdr:col>
      <xdr:colOff>108857</xdr:colOff>
      <xdr:row>394</xdr:row>
      <xdr:rowOff>56030</xdr:rowOff>
    </xdr:from>
    <xdr:ext cx="792581" cy="862853"/>
    <xdr:pic>
      <xdr:nvPicPr>
        <xdr:cNvPr id="35" name="Picture 3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31428" y="91155851"/>
          <a:ext cx="792581" cy="862853"/>
        </a:xfrm>
        <a:prstGeom prst="rect">
          <a:avLst/>
        </a:prstGeom>
      </xdr:spPr>
    </xdr:pic>
    <xdr:clientData/>
  </xdr:oneCellAnchor>
  <xdr:oneCellAnchor>
    <xdr:from>
      <xdr:col>0</xdr:col>
      <xdr:colOff>435430</xdr:colOff>
      <xdr:row>416</xdr:row>
      <xdr:rowOff>60834</xdr:rowOff>
    </xdr:from>
    <xdr:ext cx="837848" cy="813225"/>
    <xdr:pic>
      <xdr:nvPicPr>
        <xdr:cNvPr id="36" name="Picture 3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2076687"/>
          <a:ext cx="837848" cy="813225"/>
        </a:xfrm>
        <a:prstGeom prst="rect">
          <a:avLst/>
        </a:prstGeom>
      </xdr:spPr>
    </xdr:pic>
    <xdr:clientData/>
  </xdr:oneCellAnchor>
  <xdr:oneCellAnchor>
    <xdr:from>
      <xdr:col>7</xdr:col>
      <xdr:colOff>108857</xdr:colOff>
      <xdr:row>416</xdr:row>
      <xdr:rowOff>56030</xdr:rowOff>
    </xdr:from>
    <xdr:ext cx="792581" cy="862853"/>
    <xdr:pic>
      <xdr:nvPicPr>
        <xdr:cNvPr id="37" name="Picture 3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82071883"/>
          <a:ext cx="792581" cy="862853"/>
        </a:xfrm>
        <a:prstGeom prst="rect">
          <a:avLst/>
        </a:prstGeom>
      </xdr:spPr>
    </xdr:pic>
    <xdr:clientData/>
  </xdr:oneCellAnchor>
  <xdr:oneCellAnchor>
    <xdr:from>
      <xdr:col>0</xdr:col>
      <xdr:colOff>435430</xdr:colOff>
      <xdr:row>444</xdr:row>
      <xdr:rowOff>60834</xdr:rowOff>
    </xdr:from>
    <xdr:ext cx="837848" cy="813225"/>
    <xdr:pic>
      <xdr:nvPicPr>
        <xdr:cNvPr id="38" name="Picture 3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09587128"/>
          <a:ext cx="837848" cy="813225"/>
        </a:xfrm>
        <a:prstGeom prst="rect">
          <a:avLst/>
        </a:prstGeom>
      </xdr:spPr>
    </xdr:pic>
    <xdr:clientData/>
  </xdr:oneCellAnchor>
  <xdr:oneCellAnchor>
    <xdr:from>
      <xdr:col>7</xdr:col>
      <xdr:colOff>108857</xdr:colOff>
      <xdr:row>444</xdr:row>
      <xdr:rowOff>56030</xdr:rowOff>
    </xdr:from>
    <xdr:ext cx="792581" cy="862853"/>
    <xdr:pic>
      <xdr:nvPicPr>
        <xdr:cNvPr id="39" name="Picture 3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09582324"/>
          <a:ext cx="792581" cy="862853"/>
        </a:xfrm>
        <a:prstGeom prst="rect">
          <a:avLst/>
        </a:prstGeom>
      </xdr:spPr>
    </xdr:pic>
    <xdr:clientData/>
  </xdr:oneCellAnchor>
  <xdr:oneCellAnchor>
    <xdr:from>
      <xdr:col>0</xdr:col>
      <xdr:colOff>435430</xdr:colOff>
      <xdr:row>473</xdr:row>
      <xdr:rowOff>60834</xdr:rowOff>
    </xdr:from>
    <xdr:ext cx="837848" cy="813225"/>
    <xdr:pic>
      <xdr:nvPicPr>
        <xdr:cNvPr id="40" name="Picture 3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16389099"/>
          <a:ext cx="837848" cy="813225"/>
        </a:xfrm>
        <a:prstGeom prst="rect">
          <a:avLst/>
        </a:prstGeom>
      </xdr:spPr>
    </xdr:pic>
    <xdr:clientData/>
  </xdr:oneCellAnchor>
  <xdr:oneCellAnchor>
    <xdr:from>
      <xdr:col>7</xdr:col>
      <xdr:colOff>108857</xdr:colOff>
      <xdr:row>473</xdr:row>
      <xdr:rowOff>56030</xdr:rowOff>
    </xdr:from>
    <xdr:ext cx="792581" cy="862853"/>
    <xdr:pic>
      <xdr:nvPicPr>
        <xdr:cNvPr id="41" name="Picture 4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16384295"/>
          <a:ext cx="792581" cy="862853"/>
        </a:xfrm>
        <a:prstGeom prst="rect">
          <a:avLst/>
        </a:prstGeom>
      </xdr:spPr>
    </xdr:pic>
    <xdr:clientData/>
  </xdr:oneCellAnchor>
  <xdr:oneCellAnchor>
    <xdr:from>
      <xdr:col>0</xdr:col>
      <xdr:colOff>435430</xdr:colOff>
      <xdr:row>501</xdr:row>
      <xdr:rowOff>60834</xdr:rowOff>
    </xdr:from>
    <xdr:ext cx="837848" cy="813225"/>
    <xdr:pic>
      <xdr:nvPicPr>
        <xdr:cNvPr id="42" name="Picture 4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0928687"/>
          <a:ext cx="837848" cy="813225"/>
        </a:xfrm>
        <a:prstGeom prst="rect">
          <a:avLst/>
        </a:prstGeom>
      </xdr:spPr>
    </xdr:pic>
    <xdr:clientData/>
  </xdr:oneCellAnchor>
  <xdr:oneCellAnchor>
    <xdr:from>
      <xdr:col>7</xdr:col>
      <xdr:colOff>108857</xdr:colOff>
      <xdr:row>501</xdr:row>
      <xdr:rowOff>56030</xdr:rowOff>
    </xdr:from>
    <xdr:ext cx="792581" cy="862853"/>
    <xdr:pic>
      <xdr:nvPicPr>
        <xdr:cNvPr id="43" name="Picture 4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40923883"/>
          <a:ext cx="792581" cy="862853"/>
        </a:xfrm>
        <a:prstGeom prst="rect">
          <a:avLst/>
        </a:prstGeom>
      </xdr:spPr>
    </xdr:pic>
    <xdr:clientData/>
  </xdr:oneCellAnchor>
  <xdr:oneCellAnchor>
    <xdr:from>
      <xdr:col>0</xdr:col>
      <xdr:colOff>435430</xdr:colOff>
      <xdr:row>526</xdr:row>
      <xdr:rowOff>60834</xdr:rowOff>
    </xdr:from>
    <xdr:ext cx="837848" cy="813225"/>
    <xdr:pic>
      <xdr:nvPicPr>
        <xdr:cNvPr id="44" name="Picture 4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29981834"/>
          <a:ext cx="837848" cy="813225"/>
        </a:xfrm>
        <a:prstGeom prst="rect">
          <a:avLst/>
        </a:prstGeom>
      </xdr:spPr>
    </xdr:pic>
    <xdr:clientData/>
  </xdr:oneCellAnchor>
  <xdr:oneCellAnchor>
    <xdr:from>
      <xdr:col>7</xdr:col>
      <xdr:colOff>108857</xdr:colOff>
      <xdr:row>526</xdr:row>
      <xdr:rowOff>56030</xdr:rowOff>
    </xdr:from>
    <xdr:ext cx="792581" cy="862853"/>
    <xdr:pic>
      <xdr:nvPicPr>
        <xdr:cNvPr id="45" name="Picture 4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29977030"/>
          <a:ext cx="792581" cy="862853"/>
        </a:xfrm>
        <a:prstGeom prst="rect">
          <a:avLst/>
        </a:prstGeom>
      </xdr:spPr>
    </xdr:pic>
    <xdr:clientData/>
  </xdr:oneCellAnchor>
  <xdr:oneCellAnchor>
    <xdr:from>
      <xdr:col>0</xdr:col>
      <xdr:colOff>435430</xdr:colOff>
      <xdr:row>550</xdr:row>
      <xdr:rowOff>60834</xdr:rowOff>
    </xdr:from>
    <xdr:ext cx="837848" cy="813225"/>
    <xdr:pic>
      <xdr:nvPicPr>
        <xdr:cNvPr id="46" name="Picture 4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36862246"/>
          <a:ext cx="837848" cy="813225"/>
        </a:xfrm>
        <a:prstGeom prst="rect">
          <a:avLst/>
        </a:prstGeom>
      </xdr:spPr>
    </xdr:pic>
    <xdr:clientData/>
  </xdr:oneCellAnchor>
  <xdr:oneCellAnchor>
    <xdr:from>
      <xdr:col>7</xdr:col>
      <xdr:colOff>108857</xdr:colOff>
      <xdr:row>550</xdr:row>
      <xdr:rowOff>56030</xdr:rowOff>
    </xdr:from>
    <xdr:ext cx="792581" cy="862853"/>
    <xdr:pic>
      <xdr:nvPicPr>
        <xdr:cNvPr id="47" name="Picture 4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36857442"/>
          <a:ext cx="792581" cy="862853"/>
        </a:xfrm>
        <a:prstGeom prst="rect">
          <a:avLst/>
        </a:prstGeom>
      </xdr:spPr>
    </xdr:pic>
    <xdr:clientData/>
  </xdr:oneCellAnchor>
  <xdr:oneCellAnchor>
    <xdr:from>
      <xdr:col>0</xdr:col>
      <xdr:colOff>435430</xdr:colOff>
      <xdr:row>576</xdr:row>
      <xdr:rowOff>60834</xdr:rowOff>
    </xdr:from>
    <xdr:ext cx="837848" cy="813225"/>
    <xdr:pic>
      <xdr:nvPicPr>
        <xdr:cNvPr id="48" name="Picture 4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36862246"/>
          <a:ext cx="837848" cy="813225"/>
        </a:xfrm>
        <a:prstGeom prst="rect">
          <a:avLst/>
        </a:prstGeom>
      </xdr:spPr>
    </xdr:pic>
    <xdr:clientData/>
  </xdr:oneCellAnchor>
  <xdr:oneCellAnchor>
    <xdr:from>
      <xdr:col>7</xdr:col>
      <xdr:colOff>108857</xdr:colOff>
      <xdr:row>576</xdr:row>
      <xdr:rowOff>56030</xdr:rowOff>
    </xdr:from>
    <xdr:ext cx="792581" cy="862853"/>
    <xdr:pic>
      <xdr:nvPicPr>
        <xdr:cNvPr id="49" name="Picture 4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36857442"/>
          <a:ext cx="792581" cy="862853"/>
        </a:xfrm>
        <a:prstGeom prst="rect">
          <a:avLst/>
        </a:prstGeom>
      </xdr:spPr>
    </xdr:pic>
    <xdr:clientData/>
  </xdr:oneCellAnchor>
  <xdr:oneCellAnchor>
    <xdr:from>
      <xdr:col>0</xdr:col>
      <xdr:colOff>435430</xdr:colOff>
      <xdr:row>601</xdr:row>
      <xdr:rowOff>60834</xdr:rowOff>
    </xdr:from>
    <xdr:ext cx="837848" cy="813225"/>
    <xdr:pic>
      <xdr:nvPicPr>
        <xdr:cNvPr id="50" name="Picture 4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36828628"/>
          <a:ext cx="837848" cy="813225"/>
        </a:xfrm>
        <a:prstGeom prst="rect">
          <a:avLst/>
        </a:prstGeom>
      </xdr:spPr>
    </xdr:pic>
    <xdr:clientData/>
  </xdr:oneCellAnchor>
  <xdr:oneCellAnchor>
    <xdr:from>
      <xdr:col>7</xdr:col>
      <xdr:colOff>108857</xdr:colOff>
      <xdr:row>601</xdr:row>
      <xdr:rowOff>56030</xdr:rowOff>
    </xdr:from>
    <xdr:ext cx="792581" cy="862853"/>
    <xdr:pic>
      <xdr:nvPicPr>
        <xdr:cNvPr id="51" name="Picture 5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36823824"/>
          <a:ext cx="792581" cy="862853"/>
        </a:xfrm>
        <a:prstGeom prst="rect">
          <a:avLst/>
        </a:prstGeom>
      </xdr:spPr>
    </xdr:pic>
    <xdr:clientData/>
  </xdr:oneCellAnchor>
  <xdr:oneCellAnchor>
    <xdr:from>
      <xdr:col>0</xdr:col>
      <xdr:colOff>435430</xdr:colOff>
      <xdr:row>626</xdr:row>
      <xdr:rowOff>60834</xdr:rowOff>
    </xdr:from>
    <xdr:ext cx="837848" cy="813225"/>
    <xdr:pic>
      <xdr:nvPicPr>
        <xdr:cNvPr id="52" name="Picture 5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57212128"/>
          <a:ext cx="837848" cy="813225"/>
        </a:xfrm>
        <a:prstGeom prst="rect">
          <a:avLst/>
        </a:prstGeom>
      </xdr:spPr>
    </xdr:pic>
    <xdr:clientData/>
  </xdr:oneCellAnchor>
  <xdr:oneCellAnchor>
    <xdr:from>
      <xdr:col>7</xdr:col>
      <xdr:colOff>108857</xdr:colOff>
      <xdr:row>626</xdr:row>
      <xdr:rowOff>56030</xdr:rowOff>
    </xdr:from>
    <xdr:ext cx="792581" cy="862853"/>
    <xdr:pic>
      <xdr:nvPicPr>
        <xdr:cNvPr id="53" name="Picture 5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57207324"/>
          <a:ext cx="792581" cy="862853"/>
        </a:xfrm>
        <a:prstGeom prst="rect">
          <a:avLst/>
        </a:prstGeom>
      </xdr:spPr>
    </xdr:pic>
    <xdr:clientData/>
  </xdr:oneCellAnchor>
  <xdr:oneCellAnchor>
    <xdr:from>
      <xdr:col>0</xdr:col>
      <xdr:colOff>435430</xdr:colOff>
      <xdr:row>651</xdr:row>
      <xdr:rowOff>60834</xdr:rowOff>
    </xdr:from>
    <xdr:ext cx="837848" cy="813225"/>
    <xdr:pic>
      <xdr:nvPicPr>
        <xdr:cNvPr id="54" name="Picture 5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64058922"/>
          <a:ext cx="837848" cy="813225"/>
        </a:xfrm>
        <a:prstGeom prst="rect">
          <a:avLst/>
        </a:prstGeom>
      </xdr:spPr>
    </xdr:pic>
    <xdr:clientData/>
  </xdr:oneCellAnchor>
  <xdr:oneCellAnchor>
    <xdr:from>
      <xdr:col>7</xdr:col>
      <xdr:colOff>108857</xdr:colOff>
      <xdr:row>651</xdr:row>
      <xdr:rowOff>56030</xdr:rowOff>
    </xdr:from>
    <xdr:ext cx="792581" cy="862853"/>
    <xdr:pic>
      <xdr:nvPicPr>
        <xdr:cNvPr id="55" name="Picture 5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64054118"/>
          <a:ext cx="792581" cy="862853"/>
        </a:xfrm>
        <a:prstGeom prst="rect">
          <a:avLst/>
        </a:prstGeom>
      </xdr:spPr>
    </xdr:pic>
    <xdr:clientData/>
  </xdr:oneCellAnchor>
  <xdr:oneCellAnchor>
    <xdr:from>
      <xdr:col>0</xdr:col>
      <xdr:colOff>435430</xdr:colOff>
      <xdr:row>676</xdr:row>
      <xdr:rowOff>60834</xdr:rowOff>
    </xdr:from>
    <xdr:ext cx="837848" cy="813225"/>
    <xdr:pic>
      <xdr:nvPicPr>
        <xdr:cNvPr id="58" name="Picture 5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70905716"/>
          <a:ext cx="837848" cy="813225"/>
        </a:xfrm>
        <a:prstGeom prst="rect">
          <a:avLst/>
        </a:prstGeom>
      </xdr:spPr>
    </xdr:pic>
    <xdr:clientData/>
  </xdr:oneCellAnchor>
  <xdr:oneCellAnchor>
    <xdr:from>
      <xdr:col>7</xdr:col>
      <xdr:colOff>108857</xdr:colOff>
      <xdr:row>676</xdr:row>
      <xdr:rowOff>56030</xdr:rowOff>
    </xdr:from>
    <xdr:ext cx="792581" cy="862853"/>
    <xdr:pic>
      <xdr:nvPicPr>
        <xdr:cNvPr id="59" name="Picture 5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70900912"/>
          <a:ext cx="792581" cy="862853"/>
        </a:xfrm>
        <a:prstGeom prst="rect">
          <a:avLst/>
        </a:prstGeom>
      </xdr:spPr>
    </xdr:pic>
    <xdr:clientData/>
  </xdr:oneCellAnchor>
  <xdr:oneCellAnchor>
    <xdr:from>
      <xdr:col>0</xdr:col>
      <xdr:colOff>435430</xdr:colOff>
      <xdr:row>701</xdr:row>
      <xdr:rowOff>60834</xdr:rowOff>
    </xdr:from>
    <xdr:ext cx="837848" cy="813225"/>
    <xdr:pic>
      <xdr:nvPicPr>
        <xdr:cNvPr id="60" name="Picture 5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77752510"/>
          <a:ext cx="837848" cy="813225"/>
        </a:xfrm>
        <a:prstGeom prst="rect">
          <a:avLst/>
        </a:prstGeom>
      </xdr:spPr>
    </xdr:pic>
    <xdr:clientData/>
  </xdr:oneCellAnchor>
  <xdr:oneCellAnchor>
    <xdr:from>
      <xdr:col>7</xdr:col>
      <xdr:colOff>108857</xdr:colOff>
      <xdr:row>701</xdr:row>
      <xdr:rowOff>56030</xdr:rowOff>
    </xdr:from>
    <xdr:ext cx="792581" cy="862853"/>
    <xdr:pic>
      <xdr:nvPicPr>
        <xdr:cNvPr id="61" name="Picture 6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77747706"/>
          <a:ext cx="792581" cy="862853"/>
        </a:xfrm>
        <a:prstGeom prst="rect">
          <a:avLst/>
        </a:prstGeom>
      </xdr:spPr>
    </xdr:pic>
    <xdr:clientData/>
  </xdr:oneCellAnchor>
  <xdr:oneCellAnchor>
    <xdr:from>
      <xdr:col>0</xdr:col>
      <xdr:colOff>435430</xdr:colOff>
      <xdr:row>726</xdr:row>
      <xdr:rowOff>60834</xdr:rowOff>
    </xdr:from>
    <xdr:ext cx="837848" cy="813225"/>
    <xdr:pic>
      <xdr:nvPicPr>
        <xdr:cNvPr id="62" name="Picture 6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84599305"/>
          <a:ext cx="837848" cy="813225"/>
        </a:xfrm>
        <a:prstGeom prst="rect">
          <a:avLst/>
        </a:prstGeom>
      </xdr:spPr>
    </xdr:pic>
    <xdr:clientData/>
  </xdr:oneCellAnchor>
  <xdr:oneCellAnchor>
    <xdr:from>
      <xdr:col>7</xdr:col>
      <xdr:colOff>108857</xdr:colOff>
      <xdr:row>726</xdr:row>
      <xdr:rowOff>56030</xdr:rowOff>
    </xdr:from>
    <xdr:ext cx="792581" cy="862853"/>
    <xdr:pic>
      <xdr:nvPicPr>
        <xdr:cNvPr id="63" name="Picture 6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84594501"/>
          <a:ext cx="792581" cy="862853"/>
        </a:xfrm>
        <a:prstGeom prst="rect">
          <a:avLst/>
        </a:prstGeom>
      </xdr:spPr>
    </xdr:pic>
    <xdr:clientData/>
  </xdr:oneCellAnchor>
  <xdr:oneCellAnchor>
    <xdr:from>
      <xdr:col>0</xdr:col>
      <xdr:colOff>435430</xdr:colOff>
      <xdr:row>751</xdr:row>
      <xdr:rowOff>60834</xdr:rowOff>
    </xdr:from>
    <xdr:ext cx="837848" cy="813225"/>
    <xdr:pic>
      <xdr:nvPicPr>
        <xdr:cNvPr id="64" name="Picture 6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91446099"/>
          <a:ext cx="837848" cy="813225"/>
        </a:xfrm>
        <a:prstGeom prst="rect">
          <a:avLst/>
        </a:prstGeom>
      </xdr:spPr>
    </xdr:pic>
    <xdr:clientData/>
  </xdr:oneCellAnchor>
  <xdr:oneCellAnchor>
    <xdr:from>
      <xdr:col>7</xdr:col>
      <xdr:colOff>108857</xdr:colOff>
      <xdr:row>751</xdr:row>
      <xdr:rowOff>56030</xdr:rowOff>
    </xdr:from>
    <xdr:ext cx="792581" cy="862853"/>
    <xdr:pic>
      <xdr:nvPicPr>
        <xdr:cNvPr id="65" name="Picture 6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91441295"/>
          <a:ext cx="792581" cy="862853"/>
        </a:xfrm>
        <a:prstGeom prst="rect">
          <a:avLst/>
        </a:prstGeom>
      </xdr:spPr>
    </xdr:pic>
    <xdr:clientData/>
  </xdr:oneCellAnchor>
  <xdr:oneCellAnchor>
    <xdr:from>
      <xdr:col>0</xdr:col>
      <xdr:colOff>435430</xdr:colOff>
      <xdr:row>776</xdr:row>
      <xdr:rowOff>38422</xdr:rowOff>
    </xdr:from>
    <xdr:ext cx="886864" cy="860801"/>
    <xdr:pic>
      <xdr:nvPicPr>
        <xdr:cNvPr id="66" name="Picture 6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605069"/>
          <a:ext cx="886864" cy="860801"/>
        </a:xfrm>
        <a:prstGeom prst="rect">
          <a:avLst/>
        </a:prstGeom>
      </xdr:spPr>
    </xdr:pic>
    <xdr:clientData/>
  </xdr:oneCellAnchor>
  <xdr:oneCellAnchor>
    <xdr:from>
      <xdr:col>7</xdr:col>
      <xdr:colOff>108858</xdr:colOff>
      <xdr:row>776</xdr:row>
      <xdr:rowOff>56030</xdr:rowOff>
    </xdr:from>
    <xdr:ext cx="765202" cy="833047"/>
    <xdr:pic>
      <xdr:nvPicPr>
        <xdr:cNvPr id="67" name="Picture 6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3" y="6622677"/>
          <a:ext cx="765202" cy="833047"/>
        </a:xfrm>
        <a:prstGeom prst="rect">
          <a:avLst/>
        </a:prstGeom>
      </xdr:spPr>
    </xdr:pic>
    <xdr:clientData/>
  </xdr:oneCellAnchor>
  <xdr:oneCellAnchor>
    <xdr:from>
      <xdr:col>0</xdr:col>
      <xdr:colOff>435430</xdr:colOff>
      <xdr:row>803</xdr:row>
      <xdr:rowOff>60834</xdr:rowOff>
    </xdr:from>
    <xdr:ext cx="837848" cy="813225"/>
    <xdr:pic>
      <xdr:nvPicPr>
        <xdr:cNvPr id="68" name="Picture 6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4689510"/>
          <a:ext cx="837848" cy="813225"/>
        </a:xfrm>
        <a:prstGeom prst="rect">
          <a:avLst/>
        </a:prstGeom>
      </xdr:spPr>
    </xdr:pic>
    <xdr:clientData/>
  </xdr:oneCellAnchor>
  <xdr:oneCellAnchor>
    <xdr:from>
      <xdr:col>7</xdr:col>
      <xdr:colOff>108857</xdr:colOff>
      <xdr:row>803</xdr:row>
      <xdr:rowOff>56030</xdr:rowOff>
    </xdr:from>
    <xdr:ext cx="792581" cy="862853"/>
    <xdr:pic>
      <xdr:nvPicPr>
        <xdr:cNvPr id="69" name="Picture 6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54684706"/>
          <a:ext cx="792581" cy="862853"/>
        </a:xfrm>
        <a:prstGeom prst="rect">
          <a:avLst/>
        </a:prstGeom>
      </xdr:spPr>
    </xdr:pic>
    <xdr:clientData/>
  </xdr:oneCellAnchor>
  <xdr:oneCellAnchor>
    <xdr:from>
      <xdr:col>0</xdr:col>
      <xdr:colOff>435430</xdr:colOff>
      <xdr:row>828</xdr:row>
      <xdr:rowOff>60834</xdr:rowOff>
    </xdr:from>
    <xdr:ext cx="837848" cy="813225"/>
    <xdr:pic>
      <xdr:nvPicPr>
        <xdr:cNvPr id="72" name="Picture 7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0298658"/>
          <a:ext cx="837848" cy="813225"/>
        </a:xfrm>
        <a:prstGeom prst="rect">
          <a:avLst/>
        </a:prstGeom>
      </xdr:spPr>
    </xdr:pic>
    <xdr:clientData/>
  </xdr:oneCellAnchor>
  <xdr:oneCellAnchor>
    <xdr:from>
      <xdr:col>7</xdr:col>
      <xdr:colOff>108857</xdr:colOff>
      <xdr:row>828</xdr:row>
      <xdr:rowOff>56030</xdr:rowOff>
    </xdr:from>
    <xdr:ext cx="792581" cy="862853"/>
    <xdr:pic>
      <xdr:nvPicPr>
        <xdr:cNvPr id="73" name="Picture 7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20293854"/>
          <a:ext cx="792581" cy="862853"/>
        </a:xfrm>
        <a:prstGeom prst="rect">
          <a:avLst/>
        </a:prstGeom>
      </xdr:spPr>
    </xdr:pic>
    <xdr:clientData/>
  </xdr:oneCellAnchor>
  <xdr:oneCellAnchor>
    <xdr:from>
      <xdr:col>0</xdr:col>
      <xdr:colOff>435430</xdr:colOff>
      <xdr:row>854</xdr:row>
      <xdr:rowOff>60834</xdr:rowOff>
    </xdr:from>
    <xdr:ext cx="837848" cy="813225"/>
    <xdr:pic>
      <xdr:nvPicPr>
        <xdr:cNvPr id="70" name="Picture 6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18810863"/>
          <a:ext cx="837848" cy="813225"/>
        </a:xfrm>
        <a:prstGeom prst="rect">
          <a:avLst/>
        </a:prstGeom>
      </xdr:spPr>
    </xdr:pic>
    <xdr:clientData/>
  </xdr:oneCellAnchor>
  <xdr:oneCellAnchor>
    <xdr:from>
      <xdr:col>7</xdr:col>
      <xdr:colOff>108857</xdr:colOff>
      <xdr:row>854</xdr:row>
      <xdr:rowOff>56030</xdr:rowOff>
    </xdr:from>
    <xdr:ext cx="792581" cy="862853"/>
    <xdr:pic>
      <xdr:nvPicPr>
        <xdr:cNvPr id="71" name="Picture 7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218806059"/>
          <a:ext cx="792581" cy="862853"/>
        </a:xfrm>
        <a:prstGeom prst="rect">
          <a:avLst/>
        </a:prstGeom>
      </xdr:spPr>
    </xdr:pic>
    <xdr:clientData/>
  </xdr:oneCellAnchor>
  <xdr:oneCellAnchor>
    <xdr:from>
      <xdr:col>0</xdr:col>
      <xdr:colOff>435430</xdr:colOff>
      <xdr:row>880</xdr:row>
      <xdr:rowOff>60834</xdr:rowOff>
    </xdr:from>
    <xdr:ext cx="837848" cy="813225"/>
    <xdr:pic>
      <xdr:nvPicPr>
        <xdr:cNvPr id="74" name="Picture 7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25624040"/>
          <a:ext cx="837848" cy="813225"/>
        </a:xfrm>
        <a:prstGeom prst="rect">
          <a:avLst/>
        </a:prstGeom>
      </xdr:spPr>
    </xdr:pic>
    <xdr:clientData/>
  </xdr:oneCellAnchor>
  <xdr:oneCellAnchor>
    <xdr:from>
      <xdr:col>7</xdr:col>
      <xdr:colOff>108857</xdr:colOff>
      <xdr:row>880</xdr:row>
      <xdr:rowOff>56030</xdr:rowOff>
    </xdr:from>
    <xdr:ext cx="792581" cy="862853"/>
    <xdr:pic>
      <xdr:nvPicPr>
        <xdr:cNvPr id="75" name="Picture 7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225619236"/>
          <a:ext cx="792581" cy="862853"/>
        </a:xfrm>
        <a:prstGeom prst="rect">
          <a:avLst/>
        </a:prstGeom>
      </xdr:spPr>
    </xdr:pic>
    <xdr:clientData/>
  </xdr:oneCellAnchor>
  <xdr:oneCellAnchor>
    <xdr:from>
      <xdr:col>0</xdr:col>
      <xdr:colOff>435430</xdr:colOff>
      <xdr:row>906</xdr:row>
      <xdr:rowOff>60834</xdr:rowOff>
    </xdr:from>
    <xdr:ext cx="837848" cy="813225"/>
    <xdr:pic>
      <xdr:nvPicPr>
        <xdr:cNvPr id="76" name="Picture 7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23280716"/>
          <a:ext cx="837848" cy="813225"/>
        </a:xfrm>
        <a:prstGeom prst="rect">
          <a:avLst/>
        </a:prstGeom>
      </xdr:spPr>
    </xdr:pic>
    <xdr:clientData/>
  </xdr:oneCellAnchor>
  <xdr:oneCellAnchor>
    <xdr:from>
      <xdr:col>7</xdr:col>
      <xdr:colOff>108857</xdr:colOff>
      <xdr:row>906</xdr:row>
      <xdr:rowOff>56030</xdr:rowOff>
    </xdr:from>
    <xdr:ext cx="792581" cy="862853"/>
    <xdr:pic>
      <xdr:nvPicPr>
        <xdr:cNvPr id="77" name="Picture 7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23275912"/>
          <a:ext cx="792581" cy="862853"/>
        </a:xfrm>
        <a:prstGeom prst="rect">
          <a:avLst/>
        </a:prstGeom>
      </xdr:spPr>
    </xdr:pic>
    <xdr:clientData/>
  </xdr:oneCellAnchor>
  <xdr:oneCellAnchor>
    <xdr:from>
      <xdr:col>0</xdr:col>
      <xdr:colOff>435430</xdr:colOff>
      <xdr:row>935</xdr:row>
      <xdr:rowOff>60834</xdr:rowOff>
    </xdr:from>
    <xdr:ext cx="837848" cy="813225"/>
    <xdr:pic>
      <xdr:nvPicPr>
        <xdr:cNvPr id="78" name="Picture 7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11964069"/>
          <a:ext cx="837848" cy="813225"/>
        </a:xfrm>
        <a:prstGeom prst="rect">
          <a:avLst/>
        </a:prstGeom>
      </xdr:spPr>
    </xdr:pic>
    <xdr:clientData/>
  </xdr:oneCellAnchor>
  <xdr:oneCellAnchor>
    <xdr:from>
      <xdr:col>7</xdr:col>
      <xdr:colOff>108857</xdr:colOff>
      <xdr:row>935</xdr:row>
      <xdr:rowOff>56030</xdr:rowOff>
    </xdr:from>
    <xdr:ext cx="792581" cy="862853"/>
    <xdr:pic>
      <xdr:nvPicPr>
        <xdr:cNvPr id="79" name="Picture 7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211959265"/>
          <a:ext cx="792581" cy="862853"/>
        </a:xfrm>
        <a:prstGeom prst="rect">
          <a:avLst/>
        </a:prstGeom>
      </xdr:spPr>
    </xdr:pic>
    <xdr:clientData/>
  </xdr:oneCellAnchor>
  <xdr:oneCellAnchor>
    <xdr:from>
      <xdr:col>0</xdr:col>
      <xdr:colOff>435430</xdr:colOff>
      <xdr:row>960</xdr:row>
      <xdr:rowOff>38422</xdr:rowOff>
    </xdr:from>
    <xdr:ext cx="886864" cy="860801"/>
    <xdr:pic>
      <xdr:nvPicPr>
        <xdr:cNvPr id="80" name="Picture 7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605069"/>
          <a:ext cx="886864" cy="860801"/>
        </a:xfrm>
        <a:prstGeom prst="rect">
          <a:avLst/>
        </a:prstGeom>
      </xdr:spPr>
    </xdr:pic>
    <xdr:clientData/>
  </xdr:oneCellAnchor>
  <xdr:oneCellAnchor>
    <xdr:from>
      <xdr:col>7</xdr:col>
      <xdr:colOff>108858</xdr:colOff>
      <xdr:row>960</xdr:row>
      <xdr:rowOff>56030</xdr:rowOff>
    </xdr:from>
    <xdr:ext cx="765202" cy="833047"/>
    <xdr:pic>
      <xdr:nvPicPr>
        <xdr:cNvPr id="81" name="Picture 8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3" y="6622677"/>
          <a:ext cx="765202" cy="833047"/>
        </a:xfrm>
        <a:prstGeom prst="rect">
          <a:avLst/>
        </a:prstGeom>
      </xdr:spPr>
    </xdr:pic>
    <xdr:clientData/>
  </xdr:oneCellAnchor>
  <xdr:oneCellAnchor>
    <xdr:from>
      <xdr:col>0</xdr:col>
      <xdr:colOff>435430</xdr:colOff>
      <xdr:row>987</xdr:row>
      <xdr:rowOff>27216</xdr:rowOff>
    </xdr:from>
    <xdr:ext cx="869495" cy="843942"/>
    <xdr:pic>
      <xdr:nvPicPr>
        <xdr:cNvPr id="82" name="Picture 8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7216"/>
          <a:ext cx="869495" cy="843942"/>
        </a:xfrm>
        <a:prstGeom prst="rect">
          <a:avLst/>
        </a:prstGeom>
      </xdr:spPr>
    </xdr:pic>
    <xdr:clientData/>
  </xdr:oneCellAnchor>
  <xdr:oneCellAnchor>
    <xdr:from>
      <xdr:col>7</xdr:col>
      <xdr:colOff>108858</xdr:colOff>
      <xdr:row>987</xdr:row>
      <xdr:rowOff>1</xdr:rowOff>
    </xdr:from>
    <xdr:ext cx="815068" cy="887334"/>
    <xdr:pic>
      <xdr:nvPicPr>
        <xdr:cNvPr id="83" name="Picture 8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3" y="1"/>
          <a:ext cx="815068" cy="887334"/>
        </a:xfrm>
        <a:prstGeom prst="rect">
          <a:avLst/>
        </a:prstGeom>
      </xdr:spPr>
    </xdr:pic>
    <xdr:clientData/>
  </xdr:oneCellAnchor>
  <xdr:oneCellAnchor>
    <xdr:from>
      <xdr:col>0</xdr:col>
      <xdr:colOff>435430</xdr:colOff>
      <xdr:row>1014</xdr:row>
      <xdr:rowOff>122024</xdr:rowOff>
    </xdr:from>
    <xdr:ext cx="774805" cy="752035"/>
    <xdr:pic>
      <xdr:nvPicPr>
        <xdr:cNvPr id="84" name="Picture 8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66698759"/>
          <a:ext cx="774805" cy="752035"/>
        </a:xfrm>
        <a:prstGeom prst="rect">
          <a:avLst/>
        </a:prstGeom>
      </xdr:spPr>
    </xdr:pic>
    <xdr:clientData/>
  </xdr:oneCellAnchor>
  <xdr:oneCellAnchor>
    <xdr:from>
      <xdr:col>7</xdr:col>
      <xdr:colOff>108858</xdr:colOff>
      <xdr:row>1014</xdr:row>
      <xdr:rowOff>112059</xdr:rowOff>
    </xdr:from>
    <xdr:ext cx="699942" cy="762000"/>
    <xdr:pic>
      <xdr:nvPicPr>
        <xdr:cNvPr id="85" name="Picture 8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3" y="266688794"/>
          <a:ext cx="699942" cy="762000"/>
        </a:xfrm>
        <a:prstGeom prst="rect">
          <a:avLst/>
        </a:prstGeom>
      </xdr:spPr>
    </xdr:pic>
    <xdr:clientData/>
  </xdr:oneCellAnchor>
  <xdr:oneCellAnchor>
    <xdr:from>
      <xdr:col>0</xdr:col>
      <xdr:colOff>435430</xdr:colOff>
      <xdr:row>1040</xdr:row>
      <xdr:rowOff>60834</xdr:rowOff>
    </xdr:from>
    <xdr:ext cx="837848" cy="813225"/>
    <xdr:pic>
      <xdr:nvPicPr>
        <xdr:cNvPr id="86" name="Picture 8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39250393"/>
          <a:ext cx="837848" cy="813225"/>
        </a:xfrm>
        <a:prstGeom prst="rect">
          <a:avLst/>
        </a:prstGeom>
      </xdr:spPr>
    </xdr:pic>
    <xdr:clientData/>
  </xdr:oneCellAnchor>
  <xdr:oneCellAnchor>
    <xdr:from>
      <xdr:col>7</xdr:col>
      <xdr:colOff>108857</xdr:colOff>
      <xdr:row>1040</xdr:row>
      <xdr:rowOff>56030</xdr:rowOff>
    </xdr:from>
    <xdr:ext cx="792581" cy="862853"/>
    <xdr:pic>
      <xdr:nvPicPr>
        <xdr:cNvPr id="87" name="Picture 8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239245589"/>
          <a:ext cx="792581" cy="862853"/>
        </a:xfrm>
        <a:prstGeom prst="rect">
          <a:avLst/>
        </a:prstGeom>
      </xdr:spPr>
    </xdr:pic>
    <xdr:clientData/>
  </xdr:oneCellAnchor>
  <xdr:oneCellAnchor>
    <xdr:from>
      <xdr:col>0</xdr:col>
      <xdr:colOff>435430</xdr:colOff>
      <xdr:row>1069</xdr:row>
      <xdr:rowOff>60834</xdr:rowOff>
    </xdr:from>
    <xdr:ext cx="837848" cy="813225"/>
    <xdr:pic>
      <xdr:nvPicPr>
        <xdr:cNvPr id="88" name="Picture 8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73506775"/>
          <a:ext cx="837848" cy="813225"/>
        </a:xfrm>
        <a:prstGeom prst="rect">
          <a:avLst/>
        </a:prstGeom>
      </xdr:spPr>
    </xdr:pic>
    <xdr:clientData/>
  </xdr:oneCellAnchor>
  <xdr:oneCellAnchor>
    <xdr:from>
      <xdr:col>7</xdr:col>
      <xdr:colOff>108857</xdr:colOff>
      <xdr:row>1069</xdr:row>
      <xdr:rowOff>56030</xdr:rowOff>
    </xdr:from>
    <xdr:ext cx="792581" cy="862853"/>
    <xdr:pic>
      <xdr:nvPicPr>
        <xdr:cNvPr id="89" name="Picture 8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273501971"/>
          <a:ext cx="792581" cy="862853"/>
        </a:xfrm>
        <a:prstGeom prst="rect">
          <a:avLst/>
        </a:prstGeom>
      </xdr:spPr>
    </xdr:pic>
    <xdr:clientData/>
  </xdr:oneCellAnchor>
  <xdr:oneCellAnchor>
    <xdr:from>
      <xdr:col>0</xdr:col>
      <xdr:colOff>435430</xdr:colOff>
      <xdr:row>1098</xdr:row>
      <xdr:rowOff>60834</xdr:rowOff>
    </xdr:from>
    <xdr:ext cx="837848" cy="813225"/>
    <xdr:pic>
      <xdr:nvPicPr>
        <xdr:cNvPr id="90" name="Picture 8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29981834"/>
          <a:ext cx="837848" cy="813225"/>
        </a:xfrm>
        <a:prstGeom prst="rect">
          <a:avLst/>
        </a:prstGeom>
      </xdr:spPr>
    </xdr:pic>
    <xdr:clientData/>
  </xdr:oneCellAnchor>
  <xdr:oneCellAnchor>
    <xdr:from>
      <xdr:col>7</xdr:col>
      <xdr:colOff>108857</xdr:colOff>
      <xdr:row>1098</xdr:row>
      <xdr:rowOff>56030</xdr:rowOff>
    </xdr:from>
    <xdr:ext cx="792581" cy="862853"/>
    <xdr:pic>
      <xdr:nvPicPr>
        <xdr:cNvPr id="91" name="Picture 9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29977030"/>
          <a:ext cx="792581" cy="862853"/>
        </a:xfrm>
        <a:prstGeom prst="rect">
          <a:avLst/>
        </a:prstGeom>
      </xdr:spPr>
    </xdr:pic>
    <xdr:clientData/>
  </xdr:oneCellAnchor>
  <xdr:oneCellAnchor>
    <xdr:from>
      <xdr:col>0</xdr:col>
      <xdr:colOff>435430</xdr:colOff>
      <xdr:row>1123</xdr:row>
      <xdr:rowOff>60834</xdr:rowOff>
    </xdr:from>
    <xdr:ext cx="837848" cy="813225"/>
    <xdr:pic>
      <xdr:nvPicPr>
        <xdr:cNvPr id="92" name="Picture 9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09587128"/>
          <a:ext cx="837848" cy="813225"/>
        </a:xfrm>
        <a:prstGeom prst="rect">
          <a:avLst/>
        </a:prstGeom>
      </xdr:spPr>
    </xdr:pic>
    <xdr:clientData/>
  </xdr:oneCellAnchor>
  <xdr:oneCellAnchor>
    <xdr:from>
      <xdr:col>7</xdr:col>
      <xdr:colOff>108857</xdr:colOff>
      <xdr:row>1123</xdr:row>
      <xdr:rowOff>56030</xdr:rowOff>
    </xdr:from>
    <xdr:ext cx="792581" cy="862853"/>
    <xdr:pic>
      <xdr:nvPicPr>
        <xdr:cNvPr id="93" name="Picture 9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109582324"/>
          <a:ext cx="792581" cy="862853"/>
        </a:xfrm>
        <a:prstGeom prst="rect">
          <a:avLst/>
        </a:prstGeom>
      </xdr:spPr>
    </xdr:pic>
    <xdr:clientData/>
  </xdr:oneCellAnchor>
  <xdr:oneCellAnchor>
    <xdr:from>
      <xdr:col>0</xdr:col>
      <xdr:colOff>435430</xdr:colOff>
      <xdr:row>1151</xdr:row>
      <xdr:rowOff>60834</xdr:rowOff>
    </xdr:from>
    <xdr:ext cx="837848" cy="813225"/>
    <xdr:pic>
      <xdr:nvPicPr>
        <xdr:cNvPr id="94" name="Picture 9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94271275"/>
          <a:ext cx="837848" cy="813225"/>
        </a:xfrm>
        <a:prstGeom prst="rect">
          <a:avLst/>
        </a:prstGeom>
      </xdr:spPr>
    </xdr:pic>
    <xdr:clientData/>
  </xdr:oneCellAnchor>
  <xdr:oneCellAnchor>
    <xdr:from>
      <xdr:col>7</xdr:col>
      <xdr:colOff>108857</xdr:colOff>
      <xdr:row>1151</xdr:row>
      <xdr:rowOff>56030</xdr:rowOff>
    </xdr:from>
    <xdr:ext cx="792581" cy="862853"/>
    <xdr:pic>
      <xdr:nvPicPr>
        <xdr:cNvPr id="95" name="Picture 9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294266471"/>
          <a:ext cx="792581" cy="862853"/>
        </a:xfrm>
        <a:prstGeom prst="rect">
          <a:avLst/>
        </a:prstGeom>
      </xdr:spPr>
    </xdr:pic>
    <xdr:clientData/>
  </xdr:oneCellAnchor>
  <xdr:oneCellAnchor>
    <xdr:from>
      <xdr:col>0</xdr:col>
      <xdr:colOff>435430</xdr:colOff>
      <xdr:row>1184</xdr:row>
      <xdr:rowOff>60834</xdr:rowOff>
    </xdr:from>
    <xdr:ext cx="837848" cy="813225"/>
    <xdr:pic>
      <xdr:nvPicPr>
        <xdr:cNvPr id="96" name="Picture 9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2076687"/>
          <a:ext cx="837848" cy="813225"/>
        </a:xfrm>
        <a:prstGeom prst="rect">
          <a:avLst/>
        </a:prstGeom>
      </xdr:spPr>
    </xdr:pic>
    <xdr:clientData/>
  </xdr:oneCellAnchor>
  <xdr:oneCellAnchor>
    <xdr:from>
      <xdr:col>7</xdr:col>
      <xdr:colOff>108857</xdr:colOff>
      <xdr:row>1184</xdr:row>
      <xdr:rowOff>56030</xdr:rowOff>
    </xdr:from>
    <xdr:ext cx="792581" cy="862853"/>
    <xdr:pic>
      <xdr:nvPicPr>
        <xdr:cNvPr id="97" name="Picture 9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82071883"/>
          <a:ext cx="792581" cy="862853"/>
        </a:xfrm>
        <a:prstGeom prst="rect">
          <a:avLst/>
        </a:prstGeom>
      </xdr:spPr>
    </xdr:pic>
    <xdr:clientData/>
  </xdr:oneCellAnchor>
  <xdr:oneCellAnchor>
    <xdr:from>
      <xdr:col>0</xdr:col>
      <xdr:colOff>435430</xdr:colOff>
      <xdr:row>1211</xdr:row>
      <xdr:rowOff>49628</xdr:rowOff>
    </xdr:from>
    <xdr:ext cx="886864" cy="860801"/>
    <xdr:pic>
      <xdr:nvPicPr>
        <xdr:cNvPr id="98" name="Picture 9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8360687"/>
          <a:ext cx="886864" cy="860801"/>
        </a:xfrm>
        <a:prstGeom prst="rect">
          <a:avLst/>
        </a:prstGeom>
      </xdr:spPr>
    </xdr:pic>
    <xdr:clientData/>
  </xdr:oneCellAnchor>
  <xdr:oneCellAnchor>
    <xdr:from>
      <xdr:col>6</xdr:col>
      <xdr:colOff>557093</xdr:colOff>
      <xdr:row>1211</xdr:row>
      <xdr:rowOff>168089</xdr:rowOff>
    </xdr:from>
    <xdr:ext cx="765202" cy="833047"/>
    <xdr:pic>
      <xdr:nvPicPr>
        <xdr:cNvPr id="99" name="Picture 9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15243883"/>
          <a:ext cx="765202" cy="833047"/>
        </a:xfrm>
        <a:prstGeom prst="rect">
          <a:avLst/>
        </a:prstGeom>
      </xdr:spPr>
    </xdr:pic>
    <xdr:clientData/>
  </xdr:oneCellAnchor>
  <xdr:oneCellAnchor>
    <xdr:from>
      <xdr:col>0</xdr:col>
      <xdr:colOff>435430</xdr:colOff>
      <xdr:row>1238</xdr:row>
      <xdr:rowOff>49628</xdr:rowOff>
    </xdr:from>
    <xdr:ext cx="886864" cy="860801"/>
    <xdr:pic>
      <xdr:nvPicPr>
        <xdr:cNvPr id="100" name="Picture 9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15125422"/>
          <a:ext cx="886864" cy="860801"/>
        </a:xfrm>
        <a:prstGeom prst="rect">
          <a:avLst/>
        </a:prstGeom>
      </xdr:spPr>
    </xdr:pic>
    <xdr:clientData/>
  </xdr:oneCellAnchor>
  <xdr:oneCellAnchor>
    <xdr:from>
      <xdr:col>6</xdr:col>
      <xdr:colOff>557093</xdr:colOff>
      <xdr:row>1238</xdr:row>
      <xdr:rowOff>168089</xdr:rowOff>
    </xdr:from>
    <xdr:ext cx="765202" cy="833047"/>
    <xdr:pic>
      <xdr:nvPicPr>
        <xdr:cNvPr id="101" name="Picture 10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15243883"/>
          <a:ext cx="765202" cy="833047"/>
        </a:xfrm>
        <a:prstGeom prst="rect">
          <a:avLst/>
        </a:prstGeom>
      </xdr:spPr>
    </xdr:pic>
    <xdr:clientData/>
  </xdr:oneCellAnchor>
  <xdr:oneCellAnchor>
    <xdr:from>
      <xdr:col>0</xdr:col>
      <xdr:colOff>435430</xdr:colOff>
      <xdr:row>1264</xdr:row>
      <xdr:rowOff>60834</xdr:rowOff>
    </xdr:from>
    <xdr:ext cx="837848" cy="813225"/>
    <xdr:pic>
      <xdr:nvPicPr>
        <xdr:cNvPr id="102" name="Picture 10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2076687"/>
          <a:ext cx="837848" cy="813225"/>
        </a:xfrm>
        <a:prstGeom prst="rect">
          <a:avLst/>
        </a:prstGeom>
      </xdr:spPr>
    </xdr:pic>
    <xdr:clientData/>
  </xdr:oneCellAnchor>
  <xdr:oneCellAnchor>
    <xdr:from>
      <xdr:col>7</xdr:col>
      <xdr:colOff>108857</xdr:colOff>
      <xdr:row>1264</xdr:row>
      <xdr:rowOff>56030</xdr:rowOff>
    </xdr:from>
    <xdr:ext cx="792581" cy="862853"/>
    <xdr:pic>
      <xdr:nvPicPr>
        <xdr:cNvPr id="103" name="Picture 10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82071883"/>
          <a:ext cx="792581" cy="862853"/>
        </a:xfrm>
        <a:prstGeom prst="rect">
          <a:avLst/>
        </a:prstGeom>
      </xdr:spPr>
    </xdr:pic>
    <xdr:clientData/>
  </xdr:oneCellAnchor>
  <xdr:oneCellAnchor>
    <xdr:from>
      <xdr:col>0</xdr:col>
      <xdr:colOff>435430</xdr:colOff>
      <xdr:row>1290</xdr:row>
      <xdr:rowOff>49628</xdr:rowOff>
    </xdr:from>
    <xdr:ext cx="886864" cy="860801"/>
    <xdr:pic>
      <xdr:nvPicPr>
        <xdr:cNvPr id="104" name="Picture 10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22005834"/>
          <a:ext cx="886864" cy="860801"/>
        </a:xfrm>
        <a:prstGeom prst="rect">
          <a:avLst/>
        </a:prstGeom>
      </xdr:spPr>
    </xdr:pic>
    <xdr:clientData/>
  </xdr:oneCellAnchor>
  <xdr:oneCellAnchor>
    <xdr:from>
      <xdr:col>6</xdr:col>
      <xdr:colOff>557093</xdr:colOff>
      <xdr:row>1290</xdr:row>
      <xdr:rowOff>168089</xdr:rowOff>
    </xdr:from>
    <xdr:ext cx="765202" cy="833047"/>
    <xdr:pic>
      <xdr:nvPicPr>
        <xdr:cNvPr id="105" name="Picture 10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22124295"/>
          <a:ext cx="765202" cy="833047"/>
        </a:xfrm>
        <a:prstGeom prst="rect">
          <a:avLst/>
        </a:prstGeom>
      </xdr:spPr>
    </xdr:pic>
    <xdr:clientData/>
  </xdr:oneCellAnchor>
  <xdr:oneCellAnchor>
    <xdr:from>
      <xdr:col>0</xdr:col>
      <xdr:colOff>435430</xdr:colOff>
      <xdr:row>1316</xdr:row>
      <xdr:rowOff>49628</xdr:rowOff>
    </xdr:from>
    <xdr:ext cx="886864" cy="860801"/>
    <xdr:pic>
      <xdr:nvPicPr>
        <xdr:cNvPr id="106" name="Picture 10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35318422"/>
          <a:ext cx="886864" cy="860801"/>
        </a:xfrm>
        <a:prstGeom prst="rect">
          <a:avLst/>
        </a:prstGeom>
      </xdr:spPr>
    </xdr:pic>
    <xdr:clientData/>
  </xdr:oneCellAnchor>
  <xdr:oneCellAnchor>
    <xdr:from>
      <xdr:col>6</xdr:col>
      <xdr:colOff>557093</xdr:colOff>
      <xdr:row>1316</xdr:row>
      <xdr:rowOff>168089</xdr:rowOff>
    </xdr:from>
    <xdr:ext cx="765202" cy="833047"/>
    <xdr:pic>
      <xdr:nvPicPr>
        <xdr:cNvPr id="107" name="Picture 10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35436883"/>
          <a:ext cx="765202" cy="833047"/>
        </a:xfrm>
        <a:prstGeom prst="rect">
          <a:avLst/>
        </a:prstGeom>
      </xdr:spPr>
    </xdr:pic>
    <xdr:clientData/>
  </xdr:oneCellAnchor>
  <xdr:oneCellAnchor>
    <xdr:from>
      <xdr:col>0</xdr:col>
      <xdr:colOff>435430</xdr:colOff>
      <xdr:row>1343</xdr:row>
      <xdr:rowOff>49628</xdr:rowOff>
    </xdr:from>
    <xdr:ext cx="886864" cy="860801"/>
    <xdr:pic>
      <xdr:nvPicPr>
        <xdr:cNvPr id="108" name="Picture 10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42142804"/>
          <a:ext cx="886864" cy="860801"/>
        </a:xfrm>
        <a:prstGeom prst="rect">
          <a:avLst/>
        </a:prstGeom>
      </xdr:spPr>
    </xdr:pic>
    <xdr:clientData/>
  </xdr:oneCellAnchor>
  <xdr:oneCellAnchor>
    <xdr:from>
      <xdr:col>6</xdr:col>
      <xdr:colOff>557093</xdr:colOff>
      <xdr:row>1343</xdr:row>
      <xdr:rowOff>168089</xdr:rowOff>
    </xdr:from>
    <xdr:ext cx="765202" cy="833047"/>
    <xdr:pic>
      <xdr:nvPicPr>
        <xdr:cNvPr id="109" name="Picture 10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42261265"/>
          <a:ext cx="765202" cy="833047"/>
        </a:xfrm>
        <a:prstGeom prst="rect">
          <a:avLst/>
        </a:prstGeom>
      </xdr:spPr>
    </xdr:pic>
    <xdr:clientData/>
  </xdr:oneCellAnchor>
  <xdr:oneCellAnchor>
    <xdr:from>
      <xdr:col>0</xdr:col>
      <xdr:colOff>435430</xdr:colOff>
      <xdr:row>1369</xdr:row>
      <xdr:rowOff>49628</xdr:rowOff>
    </xdr:from>
    <xdr:ext cx="886864" cy="860801"/>
    <xdr:pic>
      <xdr:nvPicPr>
        <xdr:cNvPr id="110" name="Picture 10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49135275"/>
          <a:ext cx="886864" cy="860801"/>
        </a:xfrm>
        <a:prstGeom prst="rect">
          <a:avLst/>
        </a:prstGeom>
      </xdr:spPr>
    </xdr:pic>
    <xdr:clientData/>
  </xdr:oneCellAnchor>
  <xdr:oneCellAnchor>
    <xdr:from>
      <xdr:col>6</xdr:col>
      <xdr:colOff>557093</xdr:colOff>
      <xdr:row>1369</xdr:row>
      <xdr:rowOff>168089</xdr:rowOff>
    </xdr:from>
    <xdr:ext cx="765202" cy="833047"/>
    <xdr:pic>
      <xdr:nvPicPr>
        <xdr:cNvPr id="111" name="Picture 1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49253736"/>
          <a:ext cx="765202" cy="833047"/>
        </a:xfrm>
        <a:prstGeom prst="rect">
          <a:avLst/>
        </a:prstGeom>
      </xdr:spPr>
    </xdr:pic>
    <xdr:clientData/>
  </xdr:oneCellAnchor>
  <xdr:oneCellAnchor>
    <xdr:from>
      <xdr:col>0</xdr:col>
      <xdr:colOff>435430</xdr:colOff>
      <xdr:row>1395</xdr:row>
      <xdr:rowOff>49628</xdr:rowOff>
    </xdr:from>
    <xdr:ext cx="886864" cy="860801"/>
    <xdr:pic>
      <xdr:nvPicPr>
        <xdr:cNvPr id="112" name="Picture 11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55926040"/>
          <a:ext cx="886864" cy="860801"/>
        </a:xfrm>
        <a:prstGeom prst="rect">
          <a:avLst/>
        </a:prstGeom>
      </xdr:spPr>
    </xdr:pic>
    <xdr:clientData/>
  </xdr:oneCellAnchor>
  <xdr:oneCellAnchor>
    <xdr:from>
      <xdr:col>6</xdr:col>
      <xdr:colOff>557093</xdr:colOff>
      <xdr:row>1395</xdr:row>
      <xdr:rowOff>168089</xdr:rowOff>
    </xdr:from>
    <xdr:ext cx="765202" cy="833047"/>
    <xdr:pic>
      <xdr:nvPicPr>
        <xdr:cNvPr id="113" name="Picture 1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56044501"/>
          <a:ext cx="765202" cy="833047"/>
        </a:xfrm>
        <a:prstGeom prst="rect">
          <a:avLst/>
        </a:prstGeom>
      </xdr:spPr>
    </xdr:pic>
    <xdr:clientData/>
  </xdr:oneCellAnchor>
  <xdr:oneCellAnchor>
    <xdr:from>
      <xdr:col>0</xdr:col>
      <xdr:colOff>435430</xdr:colOff>
      <xdr:row>1421</xdr:row>
      <xdr:rowOff>49628</xdr:rowOff>
    </xdr:from>
    <xdr:ext cx="886864" cy="860801"/>
    <xdr:pic>
      <xdr:nvPicPr>
        <xdr:cNvPr id="114" name="Picture 11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62750422"/>
          <a:ext cx="886864" cy="860801"/>
        </a:xfrm>
        <a:prstGeom prst="rect">
          <a:avLst/>
        </a:prstGeom>
      </xdr:spPr>
    </xdr:pic>
    <xdr:clientData/>
  </xdr:oneCellAnchor>
  <xdr:oneCellAnchor>
    <xdr:from>
      <xdr:col>6</xdr:col>
      <xdr:colOff>557093</xdr:colOff>
      <xdr:row>1421</xdr:row>
      <xdr:rowOff>168089</xdr:rowOff>
    </xdr:from>
    <xdr:ext cx="765202" cy="833047"/>
    <xdr:pic>
      <xdr:nvPicPr>
        <xdr:cNvPr id="115" name="Picture 11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62868883"/>
          <a:ext cx="765202" cy="833047"/>
        </a:xfrm>
        <a:prstGeom prst="rect">
          <a:avLst/>
        </a:prstGeom>
      </xdr:spPr>
    </xdr:pic>
    <xdr:clientData/>
  </xdr:oneCellAnchor>
  <xdr:oneCellAnchor>
    <xdr:from>
      <xdr:col>0</xdr:col>
      <xdr:colOff>435430</xdr:colOff>
      <xdr:row>1447</xdr:row>
      <xdr:rowOff>49628</xdr:rowOff>
    </xdr:from>
    <xdr:ext cx="886864" cy="860801"/>
    <xdr:pic>
      <xdr:nvPicPr>
        <xdr:cNvPr id="116" name="Picture 11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69552393"/>
          <a:ext cx="886864" cy="860801"/>
        </a:xfrm>
        <a:prstGeom prst="rect">
          <a:avLst/>
        </a:prstGeom>
      </xdr:spPr>
    </xdr:pic>
    <xdr:clientData/>
  </xdr:oneCellAnchor>
  <xdr:oneCellAnchor>
    <xdr:from>
      <xdr:col>6</xdr:col>
      <xdr:colOff>557093</xdr:colOff>
      <xdr:row>1447</xdr:row>
      <xdr:rowOff>168089</xdr:rowOff>
    </xdr:from>
    <xdr:ext cx="765202" cy="833047"/>
    <xdr:pic>
      <xdr:nvPicPr>
        <xdr:cNvPr id="117" name="Picture 11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69670854"/>
          <a:ext cx="765202" cy="833047"/>
        </a:xfrm>
        <a:prstGeom prst="rect">
          <a:avLst/>
        </a:prstGeom>
      </xdr:spPr>
    </xdr:pic>
    <xdr:clientData/>
  </xdr:oneCellAnchor>
  <xdr:oneCellAnchor>
    <xdr:from>
      <xdr:col>0</xdr:col>
      <xdr:colOff>435430</xdr:colOff>
      <xdr:row>1474</xdr:row>
      <xdr:rowOff>49628</xdr:rowOff>
    </xdr:from>
    <xdr:ext cx="886864" cy="860801"/>
    <xdr:pic>
      <xdr:nvPicPr>
        <xdr:cNvPr id="118" name="Picture 1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76376775"/>
          <a:ext cx="886864" cy="860801"/>
        </a:xfrm>
        <a:prstGeom prst="rect">
          <a:avLst/>
        </a:prstGeom>
      </xdr:spPr>
    </xdr:pic>
    <xdr:clientData/>
  </xdr:oneCellAnchor>
  <xdr:oneCellAnchor>
    <xdr:from>
      <xdr:col>6</xdr:col>
      <xdr:colOff>557093</xdr:colOff>
      <xdr:row>1474</xdr:row>
      <xdr:rowOff>168089</xdr:rowOff>
    </xdr:from>
    <xdr:ext cx="765202" cy="833047"/>
    <xdr:pic>
      <xdr:nvPicPr>
        <xdr:cNvPr id="119" name="Picture 11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76495236"/>
          <a:ext cx="765202" cy="833047"/>
        </a:xfrm>
        <a:prstGeom prst="rect">
          <a:avLst/>
        </a:prstGeom>
      </xdr:spPr>
    </xdr:pic>
    <xdr:clientData/>
  </xdr:oneCellAnchor>
  <xdr:oneCellAnchor>
    <xdr:from>
      <xdr:col>0</xdr:col>
      <xdr:colOff>435430</xdr:colOff>
      <xdr:row>1501</xdr:row>
      <xdr:rowOff>49628</xdr:rowOff>
    </xdr:from>
    <xdr:ext cx="886864" cy="860801"/>
    <xdr:pic>
      <xdr:nvPicPr>
        <xdr:cNvPr id="120" name="Picture 1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69552393"/>
          <a:ext cx="886864" cy="860801"/>
        </a:xfrm>
        <a:prstGeom prst="rect">
          <a:avLst/>
        </a:prstGeom>
      </xdr:spPr>
    </xdr:pic>
    <xdr:clientData/>
  </xdr:oneCellAnchor>
  <xdr:oneCellAnchor>
    <xdr:from>
      <xdr:col>6</xdr:col>
      <xdr:colOff>557093</xdr:colOff>
      <xdr:row>1501</xdr:row>
      <xdr:rowOff>168089</xdr:rowOff>
    </xdr:from>
    <xdr:ext cx="765202" cy="833047"/>
    <xdr:pic>
      <xdr:nvPicPr>
        <xdr:cNvPr id="121" name="Picture 1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69670854"/>
          <a:ext cx="765202" cy="833047"/>
        </a:xfrm>
        <a:prstGeom prst="rect">
          <a:avLst/>
        </a:prstGeom>
      </xdr:spPr>
    </xdr:pic>
    <xdr:clientData/>
  </xdr:oneCellAnchor>
  <xdr:oneCellAnchor>
    <xdr:from>
      <xdr:col>0</xdr:col>
      <xdr:colOff>435430</xdr:colOff>
      <xdr:row>1528</xdr:row>
      <xdr:rowOff>49628</xdr:rowOff>
    </xdr:from>
    <xdr:ext cx="886864" cy="860801"/>
    <xdr:pic>
      <xdr:nvPicPr>
        <xdr:cNvPr id="122" name="Picture 12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42142804"/>
          <a:ext cx="886864" cy="860801"/>
        </a:xfrm>
        <a:prstGeom prst="rect">
          <a:avLst/>
        </a:prstGeom>
      </xdr:spPr>
    </xdr:pic>
    <xdr:clientData/>
  </xdr:oneCellAnchor>
  <xdr:oneCellAnchor>
    <xdr:from>
      <xdr:col>6</xdr:col>
      <xdr:colOff>557093</xdr:colOff>
      <xdr:row>1528</xdr:row>
      <xdr:rowOff>168089</xdr:rowOff>
    </xdr:from>
    <xdr:ext cx="765202" cy="833047"/>
    <xdr:pic>
      <xdr:nvPicPr>
        <xdr:cNvPr id="123" name="Picture 12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42261265"/>
          <a:ext cx="765202" cy="833047"/>
        </a:xfrm>
        <a:prstGeom prst="rect">
          <a:avLst/>
        </a:prstGeom>
      </xdr:spPr>
    </xdr:pic>
    <xdr:clientData/>
  </xdr:oneCellAnchor>
  <xdr:oneCellAnchor>
    <xdr:from>
      <xdr:col>0</xdr:col>
      <xdr:colOff>435430</xdr:colOff>
      <xdr:row>1554</xdr:row>
      <xdr:rowOff>49628</xdr:rowOff>
    </xdr:from>
    <xdr:ext cx="886864" cy="860801"/>
    <xdr:pic>
      <xdr:nvPicPr>
        <xdr:cNvPr id="124" name="Picture 1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96928363"/>
          <a:ext cx="886864" cy="860801"/>
        </a:xfrm>
        <a:prstGeom prst="rect">
          <a:avLst/>
        </a:prstGeom>
      </xdr:spPr>
    </xdr:pic>
    <xdr:clientData/>
  </xdr:oneCellAnchor>
  <xdr:oneCellAnchor>
    <xdr:from>
      <xdr:col>6</xdr:col>
      <xdr:colOff>557093</xdr:colOff>
      <xdr:row>1554</xdr:row>
      <xdr:rowOff>168089</xdr:rowOff>
    </xdr:from>
    <xdr:ext cx="765202" cy="833047"/>
    <xdr:pic>
      <xdr:nvPicPr>
        <xdr:cNvPr id="125" name="Picture 12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97046824"/>
          <a:ext cx="765202" cy="833047"/>
        </a:xfrm>
        <a:prstGeom prst="rect">
          <a:avLst/>
        </a:prstGeom>
      </xdr:spPr>
    </xdr:pic>
    <xdr:clientData/>
  </xdr:oneCellAnchor>
  <xdr:oneCellAnchor>
    <xdr:from>
      <xdr:col>0</xdr:col>
      <xdr:colOff>435430</xdr:colOff>
      <xdr:row>1580</xdr:row>
      <xdr:rowOff>49628</xdr:rowOff>
    </xdr:from>
    <xdr:ext cx="886864" cy="860801"/>
    <xdr:pic>
      <xdr:nvPicPr>
        <xdr:cNvPr id="126" name="Picture 1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03763952"/>
          <a:ext cx="886864" cy="860801"/>
        </a:xfrm>
        <a:prstGeom prst="rect">
          <a:avLst/>
        </a:prstGeom>
      </xdr:spPr>
    </xdr:pic>
    <xdr:clientData/>
  </xdr:oneCellAnchor>
  <xdr:oneCellAnchor>
    <xdr:from>
      <xdr:col>6</xdr:col>
      <xdr:colOff>557093</xdr:colOff>
      <xdr:row>1580</xdr:row>
      <xdr:rowOff>168089</xdr:rowOff>
    </xdr:from>
    <xdr:ext cx="765202" cy="833047"/>
    <xdr:pic>
      <xdr:nvPicPr>
        <xdr:cNvPr id="127" name="Picture 12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03882413"/>
          <a:ext cx="765202" cy="833047"/>
        </a:xfrm>
        <a:prstGeom prst="rect">
          <a:avLst/>
        </a:prstGeom>
      </xdr:spPr>
    </xdr:pic>
    <xdr:clientData/>
  </xdr:oneCellAnchor>
  <xdr:oneCellAnchor>
    <xdr:from>
      <xdr:col>0</xdr:col>
      <xdr:colOff>435430</xdr:colOff>
      <xdr:row>1606</xdr:row>
      <xdr:rowOff>49628</xdr:rowOff>
    </xdr:from>
    <xdr:ext cx="886864" cy="860801"/>
    <xdr:pic>
      <xdr:nvPicPr>
        <xdr:cNvPr id="128" name="Picture 1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10599540"/>
          <a:ext cx="886864" cy="860801"/>
        </a:xfrm>
        <a:prstGeom prst="rect">
          <a:avLst/>
        </a:prstGeom>
      </xdr:spPr>
    </xdr:pic>
    <xdr:clientData/>
  </xdr:oneCellAnchor>
  <xdr:oneCellAnchor>
    <xdr:from>
      <xdr:col>6</xdr:col>
      <xdr:colOff>557093</xdr:colOff>
      <xdr:row>1606</xdr:row>
      <xdr:rowOff>168089</xdr:rowOff>
    </xdr:from>
    <xdr:ext cx="765202" cy="833047"/>
    <xdr:pic>
      <xdr:nvPicPr>
        <xdr:cNvPr id="129" name="Picture 1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10718001"/>
          <a:ext cx="765202" cy="833047"/>
        </a:xfrm>
        <a:prstGeom prst="rect">
          <a:avLst/>
        </a:prstGeom>
      </xdr:spPr>
    </xdr:pic>
    <xdr:clientData/>
  </xdr:oneCellAnchor>
  <xdr:oneCellAnchor>
    <xdr:from>
      <xdr:col>0</xdr:col>
      <xdr:colOff>435430</xdr:colOff>
      <xdr:row>1632</xdr:row>
      <xdr:rowOff>49628</xdr:rowOff>
    </xdr:from>
    <xdr:ext cx="886864" cy="860801"/>
    <xdr:pic>
      <xdr:nvPicPr>
        <xdr:cNvPr id="130" name="Picture 1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17423922"/>
          <a:ext cx="886864" cy="860801"/>
        </a:xfrm>
        <a:prstGeom prst="rect">
          <a:avLst/>
        </a:prstGeom>
      </xdr:spPr>
    </xdr:pic>
    <xdr:clientData/>
  </xdr:oneCellAnchor>
  <xdr:oneCellAnchor>
    <xdr:from>
      <xdr:col>6</xdr:col>
      <xdr:colOff>557093</xdr:colOff>
      <xdr:row>1632</xdr:row>
      <xdr:rowOff>168089</xdr:rowOff>
    </xdr:from>
    <xdr:ext cx="765202" cy="833047"/>
    <xdr:pic>
      <xdr:nvPicPr>
        <xdr:cNvPr id="131" name="Picture 13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17542383"/>
          <a:ext cx="765202" cy="833047"/>
        </a:xfrm>
        <a:prstGeom prst="rect">
          <a:avLst/>
        </a:prstGeom>
      </xdr:spPr>
    </xdr:pic>
    <xdr:clientData/>
  </xdr:oneCellAnchor>
  <xdr:oneCellAnchor>
    <xdr:from>
      <xdr:col>0</xdr:col>
      <xdr:colOff>435430</xdr:colOff>
      <xdr:row>1658</xdr:row>
      <xdr:rowOff>49628</xdr:rowOff>
    </xdr:from>
    <xdr:ext cx="886864" cy="860801"/>
    <xdr:pic>
      <xdr:nvPicPr>
        <xdr:cNvPr id="132" name="Picture 13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24259510"/>
          <a:ext cx="886864" cy="860801"/>
        </a:xfrm>
        <a:prstGeom prst="rect">
          <a:avLst/>
        </a:prstGeom>
      </xdr:spPr>
    </xdr:pic>
    <xdr:clientData/>
  </xdr:oneCellAnchor>
  <xdr:oneCellAnchor>
    <xdr:from>
      <xdr:col>6</xdr:col>
      <xdr:colOff>557093</xdr:colOff>
      <xdr:row>1658</xdr:row>
      <xdr:rowOff>168089</xdr:rowOff>
    </xdr:from>
    <xdr:ext cx="765202" cy="833047"/>
    <xdr:pic>
      <xdr:nvPicPr>
        <xdr:cNvPr id="133" name="Picture 13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24377971"/>
          <a:ext cx="765202" cy="833047"/>
        </a:xfrm>
        <a:prstGeom prst="rect">
          <a:avLst/>
        </a:prstGeom>
      </xdr:spPr>
    </xdr:pic>
    <xdr:clientData/>
  </xdr:oneCellAnchor>
  <xdr:oneCellAnchor>
    <xdr:from>
      <xdr:col>0</xdr:col>
      <xdr:colOff>435430</xdr:colOff>
      <xdr:row>1684</xdr:row>
      <xdr:rowOff>49628</xdr:rowOff>
    </xdr:from>
    <xdr:ext cx="886864" cy="860801"/>
    <xdr:pic>
      <xdr:nvPicPr>
        <xdr:cNvPr id="134" name="Picture 13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31083893"/>
          <a:ext cx="886864" cy="860801"/>
        </a:xfrm>
        <a:prstGeom prst="rect">
          <a:avLst/>
        </a:prstGeom>
      </xdr:spPr>
    </xdr:pic>
    <xdr:clientData/>
  </xdr:oneCellAnchor>
  <xdr:oneCellAnchor>
    <xdr:from>
      <xdr:col>6</xdr:col>
      <xdr:colOff>557093</xdr:colOff>
      <xdr:row>1684</xdr:row>
      <xdr:rowOff>168089</xdr:rowOff>
    </xdr:from>
    <xdr:ext cx="765202" cy="833047"/>
    <xdr:pic>
      <xdr:nvPicPr>
        <xdr:cNvPr id="135" name="Picture 13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31202354"/>
          <a:ext cx="765202" cy="833047"/>
        </a:xfrm>
        <a:prstGeom prst="rect">
          <a:avLst/>
        </a:prstGeom>
      </xdr:spPr>
    </xdr:pic>
    <xdr:clientData/>
  </xdr:oneCellAnchor>
  <xdr:oneCellAnchor>
    <xdr:from>
      <xdr:col>0</xdr:col>
      <xdr:colOff>435430</xdr:colOff>
      <xdr:row>1710</xdr:row>
      <xdr:rowOff>49628</xdr:rowOff>
    </xdr:from>
    <xdr:ext cx="886864" cy="860801"/>
    <xdr:pic>
      <xdr:nvPicPr>
        <xdr:cNvPr id="136" name="Picture 13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35318422"/>
          <a:ext cx="886864" cy="860801"/>
        </a:xfrm>
        <a:prstGeom prst="rect">
          <a:avLst/>
        </a:prstGeom>
      </xdr:spPr>
    </xdr:pic>
    <xdr:clientData/>
  </xdr:oneCellAnchor>
  <xdr:oneCellAnchor>
    <xdr:from>
      <xdr:col>6</xdr:col>
      <xdr:colOff>557093</xdr:colOff>
      <xdr:row>1710</xdr:row>
      <xdr:rowOff>168089</xdr:rowOff>
    </xdr:from>
    <xdr:ext cx="765202" cy="833047"/>
    <xdr:pic>
      <xdr:nvPicPr>
        <xdr:cNvPr id="137" name="Picture 13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35436883"/>
          <a:ext cx="765202" cy="833047"/>
        </a:xfrm>
        <a:prstGeom prst="rect">
          <a:avLst/>
        </a:prstGeom>
      </xdr:spPr>
    </xdr:pic>
    <xdr:clientData/>
  </xdr:oneCellAnchor>
  <xdr:oneCellAnchor>
    <xdr:from>
      <xdr:col>0</xdr:col>
      <xdr:colOff>435430</xdr:colOff>
      <xdr:row>1736</xdr:row>
      <xdr:rowOff>49628</xdr:rowOff>
    </xdr:from>
    <xdr:ext cx="886864" cy="860801"/>
    <xdr:pic>
      <xdr:nvPicPr>
        <xdr:cNvPr id="138" name="Picture 13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44710246"/>
          <a:ext cx="886864" cy="860801"/>
        </a:xfrm>
        <a:prstGeom prst="rect">
          <a:avLst/>
        </a:prstGeom>
      </xdr:spPr>
    </xdr:pic>
    <xdr:clientData/>
  </xdr:oneCellAnchor>
  <xdr:oneCellAnchor>
    <xdr:from>
      <xdr:col>6</xdr:col>
      <xdr:colOff>557093</xdr:colOff>
      <xdr:row>1736</xdr:row>
      <xdr:rowOff>168089</xdr:rowOff>
    </xdr:from>
    <xdr:ext cx="765202" cy="833047"/>
    <xdr:pic>
      <xdr:nvPicPr>
        <xdr:cNvPr id="139" name="Picture 13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44828707"/>
          <a:ext cx="765202" cy="833047"/>
        </a:xfrm>
        <a:prstGeom prst="rect">
          <a:avLst/>
        </a:prstGeom>
      </xdr:spPr>
    </xdr:pic>
    <xdr:clientData/>
  </xdr:oneCellAnchor>
  <xdr:oneCellAnchor>
    <xdr:from>
      <xdr:col>0</xdr:col>
      <xdr:colOff>435430</xdr:colOff>
      <xdr:row>1762</xdr:row>
      <xdr:rowOff>49628</xdr:rowOff>
    </xdr:from>
    <xdr:ext cx="886864" cy="860801"/>
    <xdr:pic>
      <xdr:nvPicPr>
        <xdr:cNvPr id="140" name="Picture 13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51512216"/>
          <a:ext cx="886864" cy="860801"/>
        </a:xfrm>
        <a:prstGeom prst="rect">
          <a:avLst/>
        </a:prstGeom>
      </xdr:spPr>
    </xdr:pic>
    <xdr:clientData/>
  </xdr:oneCellAnchor>
  <xdr:oneCellAnchor>
    <xdr:from>
      <xdr:col>6</xdr:col>
      <xdr:colOff>557093</xdr:colOff>
      <xdr:row>1762</xdr:row>
      <xdr:rowOff>168089</xdr:rowOff>
    </xdr:from>
    <xdr:ext cx="765202" cy="833047"/>
    <xdr:pic>
      <xdr:nvPicPr>
        <xdr:cNvPr id="141" name="Picture 14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51630677"/>
          <a:ext cx="765202" cy="833047"/>
        </a:xfrm>
        <a:prstGeom prst="rect">
          <a:avLst/>
        </a:prstGeom>
      </xdr:spPr>
    </xdr:pic>
    <xdr:clientData/>
  </xdr:oneCellAnchor>
  <xdr:oneCellAnchor>
    <xdr:from>
      <xdr:col>0</xdr:col>
      <xdr:colOff>435430</xdr:colOff>
      <xdr:row>1789</xdr:row>
      <xdr:rowOff>49628</xdr:rowOff>
    </xdr:from>
    <xdr:ext cx="886864" cy="860801"/>
    <xdr:pic>
      <xdr:nvPicPr>
        <xdr:cNvPr id="142" name="Picture 14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58336599"/>
          <a:ext cx="886864" cy="860801"/>
        </a:xfrm>
        <a:prstGeom prst="rect">
          <a:avLst/>
        </a:prstGeom>
      </xdr:spPr>
    </xdr:pic>
    <xdr:clientData/>
  </xdr:oneCellAnchor>
  <xdr:oneCellAnchor>
    <xdr:from>
      <xdr:col>6</xdr:col>
      <xdr:colOff>557093</xdr:colOff>
      <xdr:row>1789</xdr:row>
      <xdr:rowOff>168089</xdr:rowOff>
    </xdr:from>
    <xdr:ext cx="765202" cy="833047"/>
    <xdr:pic>
      <xdr:nvPicPr>
        <xdr:cNvPr id="143" name="Picture 14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58455060"/>
          <a:ext cx="765202" cy="833047"/>
        </a:xfrm>
        <a:prstGeom prst="rect">
          <a:avLst/>
        </a:prstGeom>
      </xdr:spPr>
    </xdr:pic>
    <xdr:clientData/>
  </xdr:oneCellAnchor>
  <xdr:oneCellAnchor>
    <xdr:from>
      <xdr:col>0</xdr:col>
      <xdr:colOff>435430</xdr:colOff>
      <xdr:row>1815</xdr:row>
      <xdr:rowOff>49628</xdr:rowOff>
    </xdr:from>
    <xdr:ext cx="886864" cy="860801"/>
    <xdr:pic>
      <xdr:nvPicPr>
        <xdr:cNvPr id="144" name="Picture 14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65317863"/>
          <a:ext cx="886864" cy="860801"/>
        </a:xfrm>
        <a:prstGeom prst="rect">
          <a:avLst/>
        </a:prstGeom>
      </xdr:spPr>
    </xdr:pic>
    <xdr:clientData/>
  </xdr:oneCellAnchor>
  <xdr:oneCellAnchor>
    <xdr:from>
      <xdr:col>6</xdr:col>
      <xdr:colOff>557093</xdr:colOff>
      <xdr:row>1815</xdr:row>
      <xdr:rowOff>168089</xdr:rowOff>
    </xdr:from>
    <xdr:ext cx="765202" cy="833047"/>
    <xdr:pic>
      <xdr:nvPicPr>
        <xdr:cNvPr id="145" name="Picture 14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65436324"/>
          <a:ext cx="765202" cy="833047"/>
        </a:xfrm>
        <a:prstGeom prst="rect">
          <a:avLst/>
        </a:prstGeom>
      </xdr:spPr>
    </xdr:pic>
    <xdr:clientData/>
  </xdr:oneCellAnchor>
  <xdr:oneCellAnchor>
    <xdr:from>
      <xdr:col>0</xdr:col>
      <xdr:colOff>435430</xdr:colOff>
      <xdr:row>1841</xdr:row>
      <xdr:rowOff>49628</xdr:rowOff>
    </xdr:from>
    <xdr:ext cx="886864" cy="860801"/>
    <xdr:pic>
      <xdr:nvPicPr>
        <xdr:cNvPr id="146" name="Picture 14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72153452"/>
          <a:ext cx="886864" cy="860801"/>
        </a:xfrm>
        <a:prstGeom prst="rect">
          <a:avLst/>
        </a:prstGeom>
      </xdr:spPr>
    </xdr:pic>
    <xdr:clientData/>
  </xdr:oneCellAnchor>
  <xdr:oneCellAnchor>
    <xdr:from>
      <xdr:col>6</xdr:col>
      <xdr:colOff>557093</xdr:colOff>
      <xdr:row>1841</xdr:row>
      <xdr:rowOff>168089</xdr:rowOff>
    </xdr:from>
    <xdr:ext cx="765202" cy="833047"/>
    <xdr:pic>
      <xdr:nvPicPr>
        <xdr:cNvPr id="147" name="Picture 14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72271913"/>
          <a:ext cx="765202" cy="833047"/>
        </a:xfrm>
        <a:prstGeom prst="rect">
          <a:avLst/>
        </a:prstGeom>
      </xdr:spPr>
    </xdr:pic>
    <xdr:clientData/>
  </xdr:oneCellAnchor>
  <xdr:oneCellAnchor>
    <xdr:from>
      <xdr:col>0</xdr:col>
      <xdr:colOff>435430</xdr:colOff>
      <xdr:row>1867</xdr:row>
      <xdr:rowOff>49628</xdr:rowOff>
    </xdr:from>
    <xdr:ext cx="886864" cy="860801"/>
    <xdr:pic>
      <xdr:nvPicPr>
        <xdr:cNvPr id="148" name="Picture 14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78955422"/>
          <a:ext cx="886864" cy="860801"/>
        </a:xfrm>
        <a:prstGeom prst="rect">
          <a:avLst/>
        </a:prstGeom>
      </xdr:spPr>
    </xdr:pic>
    <xdr:clientData/>
  </xdr:oneCellAnchor>
  <xdr:oneCellAnchor>
    <xdr:from>
      <xdr:col>6</xdr:col>
      <xdr:colOff>557093</xdr:colOff>
      <xdr:row>1867</xdr:row>
      <xdr:rowOff>168089</xdr:rowOff>
    </xdr:from>
    <xdr:ext cx="765202" cy="833047"/>
    <xdr:pic>
      <xdr:nvPicPr>
        <xdr:cNvPr id="149" name="Picture 14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79073883"/>
          <a:ext cx="765202" cy="833047"/>
        </a:xfrm>
        <a:prstGeom prst="rect">
          <a:avLst/>
        </a:prstGeom>
      </xdr:spPr>
    </xdr:pic>
    <xdr:clientData/>
  </xdr:oneCellAnchor>
  <xdr:oneCellAnchor>
    <xdr:from>
      <xdr:col>0</xdr:col>
      <xdr:colOff>435430</xdr:colOff>
      <xdr:row>1893</xdr:row>
      <xdr:rowOff>49628</xdr:rowOff>
    </xdr:from>
    <xdr:ext cx="886864" cy="860801"/>
    <xdr:pic>
      <xdr:nvPicPr>
        <xdr:cNvPr id="150" name="Picture 14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85925481"/>
          <a:ext cx="886864" cy="860801"/>
        </a:xfrm>
        <a:prstGeom prst="rect">
          <a:avLst/>
        </a:prstGeom>
      </xdr:spPr>
    </xdr:pic>
    <xdr:clientData/>
  </xdr:oneCellAnchor>
  <xdr:oneCellAnchor>
    <xdr:from>
      <xdr:col>6</xdr:col>
      <xdr:colOff>557093</xdr:colOff>
      <xdr:row>1893</xdr:row>
      <xdr:rowOff>168089</xdr:rowOff>
    </xdr:from>
    <xdr:ext cx="765202" cy="833047"/>
    <xdr:pic>
      <xdr:nvPicPr>
        <xdr:cNvPr id="151" name="Picture 15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86043942"/>
          <a:ext cx="765202" cy="833047"/>
        </a:xfrm>
        <a:prstGeom prst="rect">
          <a:avLst/>
        </a:prstGeom>
      </xdr:spPr>
    </xdr:pic>
    <xdr:clientData/>
  </xdr:oneCellAnchor>
  <xdr:oneCellAnchor>
    <xdr:from>
      <xdr:col>0</xdr:col>
      <xdr:colOff>435430</xdr:colOff>
      <xdr:row>1919</xdr:row>
      <xdr:rowOff>49628</xdr:rowOff>
    </xdr:from>
    <xdr:ext cx="886864" cy="860801"/>
    <xdr:pic>
      <xdr:nvPicPr>
        <xdr:cNvPr id="152" name="Picture 15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92749863"/>
          <a:ext cx="886864" cy="860801"/>
        </a:xfrm>
        <a:prstGeom prst="rect">
          <a:avLst/>
        </a:prstGeom>
      </xdr:spPr>
    </xdr:pic>
    <xdr:clientData/>
  </xdr:oneCellAnchor>
  <xdr:oneCellAnchor>
    <xdr:from>
      <xdr:col>6</xdr:col>
      <xdr:colOff>557093</xdr:colOff>
      <xdr:row>1919</xdr:row>
      <xdr:rowOff>168089</xdr:rowOff>
    </xdr:from>
    <xdr:ext cx="765202" cy="833047"/>
    <xdr:pic>
      <xdr:nvPicPr>
        <xdr:cNvPr id="153" name="Picture 15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92868324"/>
          <a:ext cx="765202" cy="833047"/>
        </a:xfrm>
        <a:prstGeom prst="rect">
          <a:avLst/>
        </a:prstGeom>
      </xdr:spPr>
    </xdr:pic>
    <xdr:clientData/>
  </xdr:oneCellAnchor>
  <xdr:oneCellAnchor>
    <xdr:from>
      <xdr:col>0</xdr:col>
      <xdr:colOff>435430</xdr:colOff>
      <xdr:row>1945</xdr:row>
      <xdr:rowOff>49628</xdr:rowOff>
    </xdr:from>
    <xdr:ext cx="886864" cy="860801"/>
    <xdr:pic>
      <xdr:nvPicPr>
        <xdr:cNvPr id="154" name="Picture 15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99574246"/>
          <a:ext cx="886864" cy="860801"/>
        </a:xfrm>
        <a:prstGeom prst="rect">
          <a:avLst/>
        </a:prstGeom>
      </xdr:spPr>
    </xdr:pic>
    <xdr:clientData/>
  </xdr:oneCellAnchor>
  <xdr:oneCellAnchor>
    <xdr:from>
      <xdr:col>6</xdr:col>
      <xdr:colOff>557093</xdr:colOff>
      <xdr:row>1945</xdr:row>
      <xdr:rowOff>168089</xdr:rowOff>
    </xdr:from>
    <xdr:ext cx="765202" cy="833047"/>
    <xdr:pic>
      <xdr:nvPicPr>
        <xdr:cNvPr id="155" name="Picture 15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99692707"/>
          <a:ext cx="765202" cy="833047"/>
        </a:xfrm>
        <a:prstGeom prst="rect">
          <a:avLst/>
        </a:prstGeom>
      </xdr:spPr>
    </xdr:pic>
    <xdr:clientData/>
  </xdr:oneCellAnchor>
  <xdr:oneCellAnchor>
    <xdr:from>
      <xdr:col>0</xdr:col>
      <xdr:colOff>435430</xdr:colOff>
      <xdr:row>1971</xdr:row>
      <xdr:rowOff>49628</xdr:rowOff>
    </xdr:from>
    <xdr:ext cx="886864" cy="860801"/>
    <xdr:pic>
      <xdr:nvPicPr>
        <xdr:cNvPr id="156" name="Picture 15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06376216"/>
          <a:ext cx="886864" cy="860801"/>
        </a:xfrm>
        <a:prstGeom prst="rect">
          <a:avLst/>
        </a:prstGeom>
      </xdr:spPr>
    </xdr:pic>
    <xdr:clientData/>
  </xdr:oneCellAnchor>
  <xdr:oneCellAnchor>
    <xdr:from>
      <xdr:col>6</xdr:col>
      <xdr:colOff>557093</xdr:colOff>
      <xdr:row>1971</xdr:row>
      <xdr:rowOff>168089</xdr:rowOff>
    </xdr:from>
    <xdr:ext cx="765202" cy="833047"/>
    <xdr:pic>
      <xdr:nvPicPr>
        <xdr:cNvPr id="157" name="Picture 15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06494677"/>
          <a:ext cx="765202" cy="833047"/>
        </a:xfrm>
        <a:prstGeom prst="rect">
          <a:avLst/>
        </a:prstGeom>
      </xdr:spPr>
    </xdr:pic>
    <xdr:clientData/>
  </xdr:oneCellAnchor>
  <xdr:oneCellAnchor>
    <xdr:from>
      <xdr:col>0</xdr:col>
      <xdr:colOff>435430</xdr:colOff>
      <xdr:row>1997</xdr:row>
      <xdr:rowOff>49628</xdr:rowOff>
    </xdr:from>
    <xdr:ext cx="886864" cy="860801"/>
    <xdr:pic>
      <xdr:nvPicPr>
        <xdr:cNvPr id="158" name="Picture 15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13178187"/>
          <a:ext cx="886864" cy="860801"/>
        </a:xfrm>
        <a:prstGeom prst="rect">
          <a:avLst/>
        </a:prstGeom>
      </xdr:spPr>
    </xdr:pic>
    <xdr:clientData/>
  </xdr:oneCellAnchor>
  <xdr:oneCellAnchor>
    <xdr:from>
      <xdr:col>6</xdr:col>
      <xdr:colOff>557093</xdr:colOff>
      <xdr:row>1997</xdr:row>
      <xdr:rowOff>168089</xdr:rowOff>
    </xdr:from>
    <xdr:ext cx="765202" cy="833047"/>
    <xdr:pic>
      <xdr:nvPicPr>
        <xdr:cNvPr id="159" name="Picture 15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13296648"/>
          <a:ext cx="765202" cy="833047"/>
        </a:xfrm>
        <a:prstGeom prst="rect">
          <a:avLst/>
        </a:prstGeom>
      </xdr:spPr>
    </xdr:pic>
    <xdr:clientData/>
  </xdr:oneCellAnchor>
  <xdr:oneCellAnchor>
    <xdr:from>
      <xdr:col>0</xdr:col>
      <xdr:colOff>435430</xdr:colOff>
      <xdr:row>2023</xdr:row>
      <xdr:rowOff>49628</xdr:rowOff>
    </xdr:from>
    <xdr:ext cx="886864" cy="860801"/>
    <xdr:pic>
      <xdr:nvPicPr>
        <xdr:cNvPr id="160" name="Picture 15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20137040"/>
          <a:ext cx="886864" cy="860801"/>
        </a:xfrm>
        <a:prstGeom prst="rect">
          <a:avLst/>
        </a:prstGeom>
      </xdr:spPr>
    </xdr:pic>
    <xdr:clientData/>
  </xdr:oneCellAnchor>
  <xdr:oneCellAnchor>
    <xdr:from>
      <xdr:col>6</xdr:col>
      <xdr:colOff>557093</xdr:colOff>
      <xdr:row>2023</xdr:row>
      <xdr:rowOff>168089</xdr:rowOff>
    </xdr:from>
    <xdr:ext cx="765202" cy="833047"/>
    <xdr:pic>
      <xdr:nvPicPr>
        <xdr:cNvPr id="161" name="Picture 16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20255501"/>
          <a:ext cx="765202" cy="833047"/>
        </a:xfrm>
        <a:prstGeom prst="rect">
          <a:avLst/>
        </a:prstGeom>
      </xdr:spPr>
    </xdr:pic>
    <xdr:clientData/>
  </xdr:oneCellAnchor>
  <xdr:oneCellAnchor>
    <xdr:from>
      <xdr:col>0</xdr:col>
      <xdr:colOff>435430</xdr:colOff>
      <xdr:row>2049</xdr:row>
      <xdr:rowOff>49628</xdr:rowOff>
    </xdr:from>
    <xdr:ext cx="886864" cy="860801"/>
    <xdr:pic>
      <xdr:nvPicPr>
        <xdr:cNvPr id="162" name="Picture 16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26995040"/>
          <a:ext cx="886864" cy="860801"/>
        </a:xfrm>
        <a:prstGeom prst="rect">
          <a:avLst/>
        </a:prstGeom>
      </xdr:spPr>
    </xdr:pic>
    <xdr:clientData/>
  </xdr:oneCellAnchor>
  <xdr:oneCellAnchor>
    <xdr:from>
      <xdr:col>6</xdr:col>
      <xdr:colOff>557093</xdr:colOff>
      <xdr:row>2049</xdr:row>
      <xdr:rowOff>168089</xdr:rowOff>
    </xdr:from>
    <xdr:ext cx="765202" cy="833047"/>
    <xdr:pic>
      <xdr:nvPicPr>
        <xdr:cNvPr id="163" name="Picture 16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27113501"/>
          <a:ext cx="765202" cy="833047"/>
        </a:xfrm>
        <a:prstGeom prst="rect">
          <a:avLst/>
        </a:prstGeom>
      </xdr:spPr>
    </xdr:pic>
    <xdr:clientData/>
  </xdr:oneCellAnchor>
  <xdr:oneCellAnchor>
    <xdr:from>
      <xdr:col>0</xdr:col>
      <xdr:colOff>435430</xdr:colOff>
      <xdr:row>2075</xdr:row>
      <xdr:rowOff>49628</xdr:rowOff>
    </xdr:from>
    <xdr:ext cx="886864" cy="860801"/>
    <xdr:pic>
      <xdr:nvPicPr>
        <xdr:cNvPr id="164" name="Picture 16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33797010"/>
          <a:ext cx="886864" cy="860801"/>
        </a:xfrm>
        <a:prstGeom prst="rect">
          <a:avLst/>
        </a:prstGeom>
      </xdr:spPr>
    </xdr:pic>
    <xdr:clientData/>
  </xdr:oneCellAnchor>
  <xdr:oneCellAnchor>
    <xdr:from>
      <xdr:col>6</xdr:col>
      <xdr:colOff>557093</xdr:colOff>
      <xdr:row>2075</xdr:row>
      <xdr:rowOff>168089</xdr:rowOff>
    </xdr:from>
    <xdr:ext cx="765202" cy="833047"/>
    <xdr:pic>
      <xdr:nvPicPr>
        <xdr:cNvPr id="165" name="Picture 16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33915471"/>
          <a:ext cx="765202" cy="833047"/>
        </a:xfrm>
        <a:prstGeom prst="rect">
          <a:avLst/>
        </a:prstGeom>
      </xdr:spPr>
    </xdr:pic>
    <xdr:clientData/>
  </xdr:oneCellAnchor>
  <xdr:oneCellAnchor>
    <xdr:from>
      <xdr:col>0</xdr:col>
      <xdr:colOff>435430</xdr:colOff>
      <xdr:row>2101</xdr:row>
      <xdr:rowOff>49628</xdr:rowOff>
    </xdr:from>
    <xdr:ext cx="886864" cy="860801"/>
    <xdr:pic>
      <xdr:nvPicPr>
        <xdr:cNvPr id="166" name="Picture 16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40632599"/>
          <a:ext cx="886864" cy="860801"/>
        </a:xfrm>
        <a:prstGeom prst="rect">
          <a:avLst/>
        </a:prstGeom>
      </xdr:spPr>
    </xdr:pic>
    <xdr:clientData/>
  </xdr:oneCellAnchor>
  <xdr:oneCellAnchor>
    <xdr:from>
      <xdr:col>6</xdr:col>
      <xdr:colOff>557093</xdr:colOff>
      <xdr:row>2101</xdr:row>
      <xdr:rowOff>168089</xdr:rowOff>
    </xdr:from>
    <xdr:ext cx="765202" cy="833047"/>
    <xdr:pic>
      <xdr:nvPicPr>
        <xdr:cNvPr id="167" name="Picture 16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40751060"/>
          <a:ext cx="765202" cy="833047"/>
        </a:xfrm>
        <a:prstGeom prst="rect">
          <a:avLst/>
        </a:prstGeom>
      </xdr:spPr>
    </xdr:pic>
    <xdr:clientData/>
  </xdr:oneCellAnchor>
  <xdr:oneCellAnchor>
    <xdr:from>
      <xdr:col>0</xdr:col>
      <xdr:colOff>435430</xdr:colOff>
      <xdr:row>2127</xdr:row>
      <xdr:rowOff>49628</xdr:rowOff>
    </xdr:from>
    <xdr:ext cx="886864" cy="860801"/>
    <xdr:pic>
      <xdr:nvPicPr>
        <xdr:cNvPr id="168" name="Picture 16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47456981"/>
          <a:ext cx="886864" cy="860801"/>
        </a:xfrm>
        <a:prstGeom prst="rect">
          <a:avLst/>
        </a:prstGeom>
      </xdr:spPr>
    </xdr:pic>
    <xdr:clientData/>
  </xdr:oneCellAnchor>
  <xdr:oneCellAnchor>
    <xdr:from>
      <xdr:col>6</xdr:col>
      <xdr:colOff>557093</xdr:colOff>
      <xdr:row>2127</xdr:row>
      <xdr:rowOff>168089</xdr:rowOff>
    </xdr:from>
    <xdr:ext cx="765202" cy="833047"/>
    <xdr:pic>
      <xdr:nvPicPr>
        <xdr:cNvPr id="169" name="Picture 16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47575442"/>
          <a:ext cx="765202" cy="833047"/>
        </a:xfrm>
        <a:prstGeom prst="rect">
          <a:avLst/>
        </a:prstGeom>
      </xdr:spPr>
    </xdr:pic>
    <xdr:clientData/>
  </xdr:oneCellAnchor>
  <xdr:oneCellAnchor>
    <xdr:from>
      <xdr:col>0</xdr:col>
      <xdr:colOff>435430</xdr:colOff>
      <xdr:row>2153</xdr:row>
      <xdr:rowOff>49628</xdr:rowOff>
    </xdr:from>
    <xdr:ext cx="886864" cy="860801"/>
    <xdr:pic>
      <xdr:nvPicPr>
        <xdr:cNvPr id="170" name="Picture 16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54258952"/>
          <a:ext cx="886864" cy="860801"/>
        </a:xfrm>
        <a:prstGeom prst="rect">
          <a:avLst/>
        </a:prstGeom>
      </xdr:spPr>
    </xdr:pic>
    <xdr:clientData/>
  </xdr:oneCellAnchor>
  <xdr:oneCellAnchor>
    <xdr:from>
      <xdr:col>6</xdr:col>
      <xdr:colOff>557093</xdr:colOff>
      <xdr:row>2153</xdr:row>
      <xdr:rowOff>168089</xdr:rowOff>
    </xdr:from>
    <xdr:ext cx="765202" cy="833047"/>
    <xdr:pic>
      <xdr:nvPicPr>
        <xdr:cNvPr id="171" name="Picture 17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54377413"/>
          <a:ext cx="765202" cy="833047"/>
        </a:xfrm>
        <a:prstGeom prst="rect">
          <a:avLst/>
        </a:prstGeom>
      </xdr:spPr>
    </xdr:pic>
    <xdr:clientData/>
  </xdr:oneCellAnchor>
  <xdr:oneCellAnchor>
    <xdr:from>
      <xdr:col>0</xdr:col>
      <xdr:colOff>435430</xdr:colOff>
      <xdr:row>2179</xdr:row>
      <xdr:rowOff>49628</xdr:rowOff>
    </xdr:from>
    <xdr:ext cx="886864" cy="860801"/>
    <xdr:pic>
      <xdr:nvPicPr>
        <xdr:cNvPr id="172" name="Picture 17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61083334"/>
          <a:ext cx="886864" cy="860801"/>
        </a:xfrm>
        <a:prstGeom prst="rect">
          <a:avLst/>
        </a:prstGeom>
      </xdr:spPr>
    </xdr:pic>
    <xdr:clientData/>
  </xdr:oneCellAnchor>
  <xdr:oneCellAnchor>
    <xdr:from>
      <xdr:col>6</xdr:col>
      <xdr:colOff>557093</xdr:colOff>
      <xdr:row>2179</xdr:row>
      <xdr:rowOff>168089</xdr:rowOff>
    </xdr:from>
    <xdr:ext cx="765202" cy="833047"/>
    <xdr:pic>
      <xdr:nvPicPr>
        <xdr:cNvPr id="173" name="Picture 17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61201795"/>
          <a:ext cx="765202" cy="833047"/>
        </a:xfrm>
        <a:prstGeom prst="rect">
          <a:avLst/>
        </a:prstGeom>
      </xdr:spPr>
    </xdr:pic>
    <xdr:clientData/>
  </xdr:oneCellAnchor>
  <xdr:oneCellAnchor>
    <xdr:from>
      <xdr:col>0</xdr:col>
      <xdr:colOff>435430</xdr:colOff>
      <xdr:row>2205</xdr:row>
      <xdr:rowOff>49628</xdr:rowOff>
    </xdr:from>
    <xdr:ext cx="886864" cy="860801"/>
    <xdr:pic>
      <xdr:nvPicPr>
        <xdr:cNvPr id="174" name="Picture 17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67918922"/>
          <a:ext cx="886864" cy="860801"/>
        </a:xfrm>
        <a:prstGeom prst="rect">
          <a:avLst/>
        </a:prstGeom>
      </xdr:spPr>
    </xdr:pic>
    <xdr:clientData/>
  </xdr:oneCellAnchor>
  <xdr:oneCellAnchor>
    <xdr:from>
      <xdr:col>6</xdr:col>
      <xdr:colOff>557093</xdr:colOff>
      <xdr:row>2205</xdr:row>
      <xdr:rowOff>168089</xdr:rowOff>
    </xdr:from>
    <xdr:ext cx="765202" cy="833047"/>
    <xdr:pic>
      <xdr:nvPicPr>
        <xdr:cNvPr id="175" name="Picture 17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68037383"/>
          <a:ext cx="765202" cy="833047"/>
        </a:xfrm>
        <a:prstGeom prst="rect">
          <a:avLst/>
        </a:prstGeom>
      </xdr:spPr>
    </xdr:pic>
    <xdr:clientData/>
  </xdr:oneCellAnchor>
  <xdr:oneCellAnchor>
    <xdr:from>
      <xdr:col>0</xdr:col>
      <xdr:colOff>435430</xdr:colOff>
      <xdr:row>2231</xdr:row>
      <xdr:rowOff>49628</xdr:rowOff>
    </xdr:from>
    <xdr:ext cx="886864" cy="860801"/>
    <xdr:pic>
      <xdr:nvPicPr>
        <xdr:cNvPr id="176" name="Picture 17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67918922"/>
          <a:ext cx="886864" cy="860801"/>
        </a:xfrm>
        <a:prstGeom prst="rect">
          <a:avLst/>
        </a:prstGeom>
      </xdr:spPr>
    </xdr:pic>
    <xdr:clientData/>
  </xdr:oneCellAnchor>
  <xdr:oneCellAnchor>
    <xdr:from>
      <xdr:col>6</xdr:col>
      <xdr:colOff>557093</xdr:colOff>
      <xdr:row>2231</xdr:row>
      <xdr:rowOff>168089</xdr:rowOff>
    </xdr:from>
    <xdr:ext cx="765202" cy="833047"/>
    <xdr:pic>
      <xdr:nvPicPr>
        <xdr:cNvPr id="177" name="Picture 17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68037383"/>
          <a:ext cx="765202" cy="833047"/>
        </a:xfrm>
        <a:prstGeom prst="rect">
          <a:avLst/>
        </a:prstGeom>
      </xdr:spPr>
    </xdr:pic>
    <xdr:clientData/>
  </xdr:oneCellAnchor>
  <xdr:oneCellAnchor>
    <xdr:from>
      <xdr:col>0</xdr:col>
      <xdr:colOff>435430</xdr:colOff>
      <xdr:row>2258</xdr:row>
      <xdr:rowOff>49628</xdr:rowOff>
    </xdr:from>
    <xdr:ext cx="886864" cy="860801"/>
    <xdr:pic>
      <xdr:nvPicPr>
        <xdr:cNvPr id="178" name="Picture 17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81612510"/>
          <a:ext cx="886864" cy="860801"/>
        </a:xfrm>
        <a:prstGeom prst="rect">
          <a:avLst/>
        </a:prstGeom>
      </xdr:spPr>
    </xdr:pic>
    <xdr:clientData/>
  </xdr:oneCellAnchor>
  <xdr:oneCellAnchor>
    <xdr:from>
      <xdr:col>6</xdr:col>
      <xdr:colOff>557093</xdr:colOff>
      <xdr:row>2258</xdr:row>
      <xdr:rowOff>168089</xdr:rowOff>
    </xdr:from>
    <xdr:ext cx="765202" cy="833047"/>
    <xdr:pic>
      <xdr:nvPicPr>
        <xdr:cNvPr id="179" name="Picture 17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81730971"/>
          <a:ext cx="765202" cy="833047"/>
        </a:xfrm>
        <a:prstGeom prst="rect">
          <a:avLst/>
        </a:prstGeom>
      </xdr:spPr>
    </xdr:pic>
    <xdr:clientData/>
  </xdr:oneCellAnchor>
  <xdr:oneCellAnchor>
    <xdr:from>
      <xdr:col>0</xdr:col>
      <xdr:colOff>435430</xdr:colOff>
      <xdr:row>2284</xdr:row>
      <xdr:rowOff>49628</xdr:rowOff>
    </xdr:from>
    <xdr:ext cx="886864" cy="860801"/>
    <xdr:pic>
      <xdr:nvPicPr>
        <xdr:cNvPr id="180" name="Picture 17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88582569"/>
          <a:ext cx="886864" cy="860801"/>
        </a:xfrm>
        <a:prstGeom prst="rect">
          <a:avLst/>
        </a:prstGeom>
      </xdr:spPr>
    </xdr:pic>
    <xdr:clientData/>
  </xdr:oneCellAnchor>
  <xdr:oneCellAnchor>
    <xdr:from>
      <xdr:col>6</xdr:col>
      <xdr:colOff>557093</xdr:colOff>
      <xdr:row>2284</xdr:row>
      <xdr:rowOff>168089</xdr:rowOff>
    </xdr:from>
    <xdr:ext cx="765202" cy="833047"/>
    <xdr:pic>
      <xdr:nvPicPr>
        <xdr:cNvPr id="181" name="Picture 18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88701030"/>
          <a:ext cx="765202" cy="833047"/>
        </a:xfrm>
        <a:prstGeom prst="rect">
          <a:avLst/>
        </a:prstGeom>
      </xdr:spPr>
    </xdr:pic>
    <xdr:clientData/>
  </xdr:oneCellAnchor>
  <xdr:oneCellAnchor>
    <xdr:from>
      <xdr:col>0</xdr:col>
      <xdr:colOff>435430</xdr:colOff>
      <xdr:row>2310</xdr:row>
      <xdr:rowOff>49628</xdr:rowOff>
    </xdr:from>
    <xdr:ext cx="886864" cy="860801"/>
    <xdr:pic>
      <xdr:nvPicPr>
        <xdr:cNvPr id="182" name="Picture 18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95418157"/>
          <a:ext cx="886864" cy="860801"/>
        </a:xfrm>
        <a:prstGeom prst="rect">
          <a:avLst/>
        </a:prstGeom>
      </xdr:spPr>
    </xdr:pic>
    <xdr:clientData/>
  </xdr:oneCellAnchor>
  <xdr:oneCellAnchor>
    <xdr:from>
      <xdr:col>6</xdr:col>
      <xdr:colOff>557093</xdr:colOff>
      <xdr:row>2310</xdr:row>
      <xdr:rowOff>168089</xdr:rowOff>
    </xdr:from>
    <xdr:ext cx="765202" cy="833047"/>
    <xdr:pic>
      <xdr:nvPicPr>
        <xdr:cNvPr id="183" name="Picture 18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95536618"/>
          <a:ext cx="765202" cy="833047"/>
        </a:xfrm>
        <a:prstGeom prst="rect">
          <a:avLst/>
        </a:prstGeom>
      </xdr:spPr>
    </xdr:pic>
    <xdr:clientData/>
  </xdr:oneCellAnchor>
  <xdr:oneCellAnchor>
    <xdr:from>
      <xdr:col>0</xdr:col>
      <xdr:colOff>435430</xdr:colOff>
      <xdr:row>2336</xdr:row>
      <xdr:rowOff>49628</xdr:rowOff>
    </xdr:from>
    <xdr:ext cx="886864" cy="860801"/>
    <xdr:pic>
      <xdr:nvPicPr>
        <xdr:cNvPr id="184" name="Picture 18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02242540"/>
          <a:ext cx="886864" cy="860801"/>
        </a:xfrm>
        <a:prstGeom prst="rect">
          <a:avLst/>
        </a:prstGeom>
      </xdr:spPr>
    </xdr:pic>
    <xdr:clientData/>
  </xdr:oneCellAnchor>
  <xdr:oneCellAnchor>
    <xdr:from>
      <xdr:col>6</xdr:col>
      <xdr:colOff>557093</xdr:colOff>
      <xdr:row>2336</xdr:row>
      <xdr:rowOff>168089</xdr:rowOff>
    </xdr:from>
    <xdr:ext cx="765202" cy="833047"/>
    <xdr:pic>
      <xdr:nvPicPr>
        <xdr:cNvPr id="185" name="Picture 18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02361001"/>
          <a:ext cx="765202" cy="833047"/>
        </a:xfrm>
        <a:prstGeom prst="rect">
          <a:avLst/>
        </a:prstGeom>
      </xdr:spPr>
    </xdr:pic>
    <xdr:clientData/>
  </xdr:oneCellAnchor>
  <xdr:oneCellAnchor>
    <xdr:from>
      <xdr:col>0</xdr:col>
      <xdr:colOff>435430</xdr:colOff>
      <xdr:row>2362</xdr:row>
      <xdr:rowOff>49628</xdr:rowOff>
    </xdr:from>
    <xdr:ext cx="886864" cy="860801"/>
    <xdr:pic>
      <xdr:nvPicPr>
        <xdr:cNvPr id="186" name="Picture 18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09066922"/>
          <a:ext cx="886864" cy="860801"/>
        </a:xfrm>
        <a:prstGeom prst="rect">
          <a:avLst/>
        </a:prstGeom>
      </xdr:spPr>
    </xdr:pic>
    <xdr:clientData/>
  </xdr:oneCellAnchor>
  <xdr:oneCellAnchor>
    <xdr:from>
      <xdr:col>6</xdr:col>
      <xdr:colOff>557093</xdr:colOff>
      <xdr:row>2362</xdr:row>
      <xdr:rowOff>168089</xdr:rowOff>
    </xdr:from>
    <xdr:ext cx="765202" cy="833047"/>
    <xdr:pic>
      <xdr:nvPicPr>
        <xdr:cNvPr id="187" name="Picture 18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09185383"/>
          <a:ext cx="765202" cy="833047"/>
        </a:xfrm>
        <a:prstGeom prst="rect">
          <a:avLst/>
        </a:prstGeom>
      </xdr:spPr>
    </xdr:pic>
    <xdr:clientData/>
  </xdr:oneCellAnchor>
  <xdr:oneCellAnchor>
    <xdr:from>
      <xdr:col>0</xdr:col>
      <xdr:colOff>435430</xdr:colOff>
      <xdr:row>2389</xdr:row>
      <xdr:rowOff>49628</xdr:rowOff>
    </xdr:from>
    <xdr:ext cx="886864" cy="860801"/>
    <xdr:pic>
      <xdr:nvPicPr>
        <xdr:cNvPr id="188" name="Picture 18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15958540"/>
          <a:ext cx="886864" cy="860801"/>
        </a:xfrm>
        <a:prstGeom prst="rect">
          <a:avLst/>
        </a:prstGeom>
      </xdr:spPr>
    </xdr:pic>
    <xdr:clientData/>
  </xdr:oneCellAnchor>
  <xdr:oneCellAnchor>
    <xdr:from>
      <xdr:col>6</xdr:col>
      <xdr:colOff>557093</xdr:colOff>
      <xdr:row>2389</xdr:row>
      <xdr:rowOff>168089</xdr:rowOff>
    </xdr:from>
    <xdr:ext cx="765202" cy="833047"/>
    <xdr:pic>
      <xdr:nvPicPr>
        <xdr:cNvPr id="189" name="Picture 18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16077001"/>
          <a:ext cx="765202" cy="833047"/>
        </a:xfrm>
        <a:prstGeom prst="rect">
          <a:avLst/>
        </a:prstGeom>
      </xdr:spPr>
    </xdr:pic>
    <xdr:clientData/>
  </xdr:oneCellAnchor>
  <xdr:oneCellAnchor>
    <xdr:from>
      <xdr:col>0</xdr:col>
      <xdr:colOff>435430</xdr:colOff>
      <xdr:row>2415</xdr:row>
      <xdr:rowOff>49628</xdr:rowOff>
    </xdr:from>
    <xdr:ext cx="886864" cy="860801"/>
    <xdr:pic>
      <xdr:nvPicPr>
        <xdr:cNvPr id="190" name="Picture 18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85925481"/>
          <a:ext cx="886864" cy="860801"/>
        </a:xfrm>
        <a:prstGeom prst="rect">
          <a:avLst/>
        </a:prstGeom>
      </xdr:spPr>
    </xdr:pic>
    <xdr:clientData/>
  </xdr:oneCellAnchor>
  <xdr:oneCellAnchor>
    <xdr:from>
      <xdr:col>6</xdr:col>
      <xdr:colOff>557093</xdr:colOff>
      <xdr:row>2415</xdr:row>
      <xdr:rowOff>168089</xdr:rowOff>
    </xdr:from>
    <xdr:ext cx="765202" cy="833047"/>
    <xdr:pic>
      <xdr:nvPicPr>
        <xdr:cNvPr id="191" name="Picture 19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86043942"/>
          <a:ext cx="765202" cy="833047"/>
        </a:xfrm>
        <a:prstGeom prst="rect">
          <a:avLst/>
        </a:prstGeom>
      </xdr:spPr>
    </xdr:pic>
    <xdr:clientData/>
  </xdr:oneCellAnchor>
  <xdr:oneCellAnchor>
    <xdr:from>
      <xdr:col>0</xdr:col>
      <xdr:colOff>435430</xdr:colOff>
      <xdr:row>2441</xdr:row>
      <xdr:rowOff>60834</xdr:rowOff>
    </xdr:from>
    <xdr:ext cx="837848" cy="813225"/>
    <xdr:pic>
      <xdr:nvPicPr>
        <xdr:cNvPr id="192" name="Picture 19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2076687"/>
          <a:ext cx="837848" cy="813225"/>
        </a:xfrm>
        <a:prstGeom prst="rect">
          <a:avLst/>
        </a:prstGeom>
      </xdr:spPr>
    </xdr:pic>
    <xdr:clientData/>
  </xdr:oneCellAnchor>
  <xdr:oneCellAnchor>
    <xdr:from>
      <xdr:col>7</xdr:col>
      <xdr:colOff>108857</xdr:colOff>
      <xdr:row>2441</xdr:row>
      <xdr:rowOff>56030</xdr:rowOff>
    </xdr:from>
    <xdr:ext cx="792581" cy="862853"/>
    <xdr:pic>
      <xdr:nvPicPr>
        <xdr:cNvPr id="193" name="Picture 19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82071883"/>
          <a:ext cx="792581" cy="862853"/>
        </a:xfrm>
        <a:prstGeom prst="rect">
          <a:avLst/>
        </a:prstGeom>
      </xdr:spPr>
    </xdr:pic>
    <xdr:clientData/>
  </xdr:oneCellAnchor>
  <xdr:oneCellAnchor>
    <xdr:from>
      <xdr:col>0</xdr:col>
      <xdr:colOff>435430</xdr:colOff>
      <xdr:row>2469</xdr:row>
      <xdr:rowOff>60834</xdr:rowOff>
    </xdr:from>
    <xdr:ext cx="837848" cy="813225"/>
    <xdr:pic>
      <xdr:nvPicPr>
        <xdr:cNvPr id="194" name="Picture 19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36554952"/>
          <a:ext cx="837848" cy="813225"/>
        </a:xfrm>
        <a:prstGeom prst="rect">
          <a:avLst/>
        </a:prstGeom>
      </xdr:spPr>
    </xdr:pic>
    <xdr:clientData/>
  </xdr:oneCellAnchor>
  <xdr:oneCellAnchor>
    <xdr:from>
      <xdr:col>7</xdr:col>
      <xdr:colOff>108857</xdr:colOff>
      <xdr:row>2469</xdr:row>
      <xdr:rowOff>56030</xdr:rowOff>
    </xdr:from>
    <xdr:ext cx="792581" cy="862853"/>
    <xdr:pic>
      <xdr:nvPicPr>
        <xdr:cNvPr id="195" name="Picture 19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18622" y="636550148"/>
          <a:ext cx="792581" cy="862853"/>
        </a:xfrm>
        <a:prstGeom prst="rect">
          <a:avLst/>
        </a:prstGeom>
      </xdr:spPr>
    </xdr:pic>
    <xdr:clientData/>
  </xdr:oneCellAnchor>
  <xdr:oneCellAnchor>
    <xdr:from>
      <xdr:col>0</xdr:col>
      <xdr:colOff>435430</xdr:colOff>
      <xdr:row>2497</xdr:row>
      <xdr:rowOff>49628</xdr:rowOff>
    </xdr:from>
    <xdr:ext cx="886864" cy="860801"/>
    <xdr:pic>
      <xdr:nvPicPr>
        <xdr:cNvPr id="196" name="Picture 19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342142804"/>
          <a:ext cx="886864" cy="860801"/>
        </a:xfrm>
        <a:prstGeom prst="rect">
          <a:avLst/>
        </a:prstGeom>
      </xdr:spPr>
    </xdr:pic>
    <xdr:clientData/>
  </xdr:oneCellAnchor>
  <xdr:oneCellAnchor>
    <xdr:from>
      <xdr:col>6</xdr:col>
      <xdr:colOff>557093</xdr:colOff>
      <xdr:row>2497</xdr:row>
      <xdr:rowOff>168089</xdr:rowOff>
    </xdr:from>
    <xdr:ext cx="765202" cy="833047"/>
    <xdr:pic>
      <xdr:nvPicPr>
        <xdr:cNvPr id="197" name="Picture 19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342261265"/>
          <a:ext cx="765202" cy="833047"/>
        </a:xfrm>
        <a:prstGeom prst="rect">
          <a:avLst/>
        </a:prstGeom>
      </xdr:spPr>
    </xdr:pic>
    <xdr:clientData/>
  </xdr:oneCellAnchor>
  <xdr:oneCellAnchor>
    <xdr:from>
      <xdr:col>0</xdr:col>
      <xdr:colOff>435430</xdr:colOff>
      <xdr:row>2524</xdr:row>
      <xdr:rowOff>49628</xdr:rowOff>
    </xdr:from>
    <xdr:ext cx="886864" cy="860801"/>
    <xdr:pic>
      <xdr:nvPicPr>
        <xdr:cNvPr id="198" name="Picture 19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50259746"/>
          <a:ext cx="886864" cy="860801"/>
        </a:xfrm>
        <a:prstGeom prst="rect">
          <a:avLst/>
        </a:prstGeom>
      </xdr:spPr>
    </xdr:pic>
    <xdr:clientData/>
  </xdr:oneCellAnchor>
  <xdr:oneCellAnchor>
    <xdr:from>
      <xdr:col>6</xdr:col>
      <xdr:colOff>557093</xdr:colOff>
      <xdr:row>2524</xdr:row>
      <xdr:rowOff>168089</xdr:rowOff>
    </xdr:from>
    <xdr:ext cx="765202" cy="833047"/>
    <xdr:pic>
      <xdr:nvPicPr>
        <xdr:cNvPr id="199" name="Picture 19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50378207"/>
          <a:ext cx="765202" cy="833047"/>
        </a:xfrm>
        <a:prstGeom prst="rect">
          <a:avLst/>
        </a:prstGeom>
      </xdr:spPr>
    </xdr:pic>
    <xdr:clientData/>
  </xdr:oneCellAnchor>
  <xdr:oneCellAnchor>
    <xdr:from>
      <xdr:col>0</xdr:col>
      <xdr:colOff>435430</xdr:colOff>
      <xdr:row>2550</xdr:row>
      <xdr:rowOff>49628</xdr:rowOff>
    </xdr:from>
    <xdr:ext cx="886864" cy="860801"/>
    <xdr:pic>
      <xdr:nvPicPr>
        <xdr:cNvPr id="200" name="Picture 19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57241010"/>
          <a:ext cx="886864" cy="860801"/>
        </a:xfrm>
        <a:prstGeom prst="rect">
          <a:avLst/>
        </a:prstGeom>
      </xdr:spPr>
    </xdr:pic>
    <xdr:clientData/>
  </xdr:oneCellAnchor>
  <xdr:oneCellAnchor>
    <xdr:from>
      <xdr:col>6</xdr:col>
      <xdr:colOff>557093</xdr:colOff>
      <xdr:row>2550</xdr:row>
      <xdr:rowOff>168089</xdr:rowOff>
    </xdr:from>
    <xdr:ext cx="765202" cy="833047"/>
    <xdr:pic>
      <xdr:nvPicPr>
        <xdr:cNvPr id="201" name="Picture 20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57359471"/>
          <a:ext cx="765202" cy="833047"/>
        </a:xfrm>
        <a:prstGeom prst="rect">
          <a:avLst/>
        </a:prstGeom>
      </xdr:spPr>
    </xdr:pic>
    <xdr:clientData/>
  </xdr:oneCellAnchor>
  <xdr:oneCellAnchor>
    <xdr:from>
      <xdr:col>0</xdr:col>
      <xdr:colOff>435430</xdr:colOff>
      <xdr:row>2576</xdr:row>
      <xdr:rowOff>49628</xdr:rowOff>
    </xdr:from>
    <xdr:ext cx="886864" cy="860801"/>
    <xdr:pic>
      <xdr:nvPicPr>
        <xdr:cNvPr id="202" name="Picture 20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10599540"/>
          <a:ext cx="886864" cy="860801"/>
        </a:xfrm>
        <a:prstGeom prst="rect">
          <a:avLst/>
        </a:prstGeom>
      </xdr:spPr>
    </xdr:pic>
    <xdr:clientData/>
  </xdr:oneCellAnchor>
  <xdr:oneCellAnchor>
    <xdr:from>
      <xdr:col>6</xdr:col>
      <xdr:colOff>557093</xdr:colOff>
      <xdr:row>2576</xdr:row>
      <xdr:rowOff>168089</xdr:rowOff>
    </xdr:from>
    <xdr:ext cx="765202" cy="833047"/>
    <xdr:pic>
      <xdr:nvPicPr>
        <xdr:cNvPr id="203" name="Picture 20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10718001"/>
          <a:ext cx="765202" cy="833047"/>
        </a:xfrm>
        <a:prstGeom prst="rect">
          <a:avLst/>
        </a:prstGeom>
      </xdr:spPr>
    </xdr:pic>
    <xdr:clientData/>
  </xdr:oneCellAnchor>
  <xdr:oneCellAnchor>
    <xdr:from>
      <xdr:col>0</xdr:col>
      <xdr:colOff>435430</xdr:colOff>
      <xdr:row>2602</xdr:row>
      <xdr:rowOff>49628</xdr:rowOff>
    </xdr:from>
    <xdr:ext cx="886864" cy="860801"/>
    <xdr:pic>
      <xdr:nvPicPr>
        <xdr:cNvPr id="204" name="Picture 20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70867363"/>
          <a:ext cx="886864" cy="860801"/>
        </a:xfrm>
        <a:prstGeom prst="rect">
          <a:avLst/>
        </a:prstGeom>
      </xdr:spPr>
    </xdr:pic>
    <xdr:clientData/>
  </xdr:oneCellAnchor>
  <xdr:oneCellAnchor>
    <xdr:from>
      <xdr:col>6</xdr:col>
      <xdr:colOff>557093</xdr:colOff>
      <xdr:row>2602</xdr:row>
      <xdr:rowOff>168089</xdr:rowOff>
    </xdr:from>
    <xdr:ext cx="765202" cy="833047"/>
    <xdr:pic>
      <xdr:nvPicPr>
        <xdr:cNvPr id="205" name="Picture 20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70985824"/>
          <a:ext cx="765202" cy="833047"/>
        </a:xfrm>
        <a:prstGeom prst="rect">
          <a:avLst/>
        </a:prstGeom>
      </xdr:spPr>
    </xdr:pic>
    <xdr:clientData/>
  </xdr:oneCellAnchor>
  <xdr:oneCellAnchor>
    <xdr:from>
      <xdr:col>0</xdr:col>
      <xdr:colOff>435430</xdr:colOff>
      <xdr:row>2629</xdr:row>
      <xdr:rowOff>49628</xdr:rowOff>
    </xdr:from>
    <xdr:ext cx="886864" cy="860801"/>
    <xdr:pic>
      <xdr:nvPicPr>
        <xdr:cNvPr id="206" name="Picture 20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77770187"/>
          <a:ext cx="886864" cy="860801"/>
        </a:xfrm>
        <a:prstGeom prst="rect">
          <a:avLst/>
        </a:prstGeom>
      </xdr:spPr>
    </xdr:pic>
    <xdr:clientData/>
  </xdr:oneCellAnchor>
  <xdr:oneCellAnchor>
    <xdr:from>
      <xdr:col>6</xdr:col>
      <xdr:colOff>557093</xdr:colOff>
      <xdr:row>2629</xdr:row>
      <xdr:rowOff>168089</xdr:rowOff>
    </xdr:from>
    <xdr:ext cx="765202" cy="833047"/>
    <xdr:pic>
      <xdr:nvPicPr>
        <xdr:cNvPr id="207" name="Picture 20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77888648"/>
          <a:ext cx="765202" cy="833047"/>
        </a:xfrm>
        <a:prstGeom prst="rect">
          <a:avLst/>
        </a:prstGeom>
      </xdr:spPr>
    </xdr:pic>
    <xdr:clientData/>
  </xdr:oneCellAnchor>
  <xdr:oneCellAnchor>
    <xdr:from>
      <xdr:col>0</xdr:col>
      <xdr:colOff>435430</xdr:colOff>
      <xdr:row>2655</xdr:row>
      <xdr:rowOff>49628</xdr:rowOff>
    </xdr:from>
    <xdr:ext cx="886864" cy="860801"/>
    <xdr:pic>
      <xdr:nvPicPr>
        <xdr:cNvPr id="208" name="Picture 20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84751452"/>
          <a:ext cx="886864" cy="860801"/>
        </a:xfrm>
        <a:prstGeom prst="rect">
          <a:avLst/>
        </a:prstGeom>
      </xdr:spPr>
    </xdr:pic>
    <xdr:clientData/>
  </xdr:oneCellAnchor>
  <xdr:oneCellAnchor>
    <xdr:from>
      <xdr:col>6</xdr:col>
      <xdr:colOff>557093</xdr:colOff>
      <xdr:row>2655</xdr:row>
      <xdr:rowOff>168089</xdr:rowOff>
    </xdr:from>
    <xdr:ext cx="765202" cy="833047"/>
    <xdr:pic>
      <xdr:nvPicPr>
        <xdr:cNvPr id="209" name="Picture 20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84869913"/>
          <a:ext cx="765202" cy="833047"/>
        </a:xfrm>
        <a:prstGeom prst="rect">
          <a:avLst/>
        </a:prstGeom>
      </xdr:spPr>
    </xdr:pic>
    <xdr:clientData/>
  </xdr:oneCellAnchor>
  <xdr:oneCellAnchor>
    <xdr:from>
      <xdr:col>0</xdr:col>
      <xdr:colOff>435430</xdr:colOff>
      <xdr:row>2681</xdr:row>
      <xdr:rowOff>49628</xdr:rowOff>
    </xdr:from>
    <xdr:ext cx="886864" cy="860801"/>
    <xdr:pic>
      <xdr:nvPicPr>
        <xdr:cNvPr id="210" name="Picture 20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91575834"/>
          <a:ext cx="886864" cy="860801"/>
        </a:xfrm>
        <a:prstGeom prst="rect">
          <a:avLst/>
        </a:prstGeom>
      </xdr:spPr>
    </xdr:pic>
    <xdr:clientData/>
  </xdr:oneCellAnchor>
  <xdr:oneCellAnchor>
    <xdr:from>
      <xdr:col>6</xdr:col>
      <xdr:colOff>557093</xdr:colOff>
      <xdr:row>2681</xdr:row>
      <xdr:rowOff>168089</xdr:rowOff>
    </xdr:from>
    <xdr:ext cx="765202" cy="833047"/>
    <xdr:pic>
      <xdr:nvPicPr>
        <xdr:cNvPr id="211" name="Picture 2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91694295"/>
          <a:ext cx="765202" cy="833047"/>
        </a:xfrm>
        <a:prstGeom prst="rect">
          <a:avLst/>
        </a:prstGeom>
      </xdr:spPr>
    </xdr:pic>
    <xdr:clientData/>
  </xdr:oneCellAnchor>
  <xdr:oneCellAnchor>
    <xdr:from>
      <xdr:col>0</xdr:col>
      <xdr:colOff>435430</xdr:colOff>
      <xdr:row>2707</xdr:row>
      <xdr:rowOff>49628</xdr:rowOff>
    </xdr:from>
    <xdr:ext cx="886864" cy="860801"/>
    <xdr:pic>
      <xdr:nvPicPr>
        <xdr:cNvPr id="212" name="Picture 21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98411422"/>
          <a:ext cx="886864" cy="860801"/>
        </a:xfrm>
        <a:prstGeom prst="rect">
          <a:avLst/>
        </a:prstGeom>
      </xdr:spPr>
    </xdr:pic>
    <xdr:clientData/>
  </xdr:oneCellAnchor>
  <xdr:oneCellAnchor>
    <xdr:from>
      <xdr:col>6</xdr:col>
      <xdr:colOff>557093</xdr:colOff>
      <xdr:row>2707</xdr:row>
      <xdr:rowOff>168089</xdr:rowOff>
    </xdr:from>
    <xdr:ext cx="765202" cy="833047"/>
    <xdr:pic>
      <xdr:nvPicPr>
        <xdr:cNvPr id="213" name="Picture 2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98529883"/>
          <a:ext cx="765202" cy="833047"/>
        </a:xfrm>
        <a:prstGeom prst="rect">
          <a:avLst/>
        </a:prstGeom>
      </xdr:spPr>
    </xdr:pic>
    <xdr:clientData/>
  </xdr:oneCellAnchor>
  <xdr:oneCellAnchor>
    <xdr:from>
      <xdr:col>0</xdr:col>
      <xdr:colOff>435430</xdr:colOff>
      <xdr:row>2733</xdr:row>
      <xdr:rowOff>49628</xdr:rowOff>
    </xdr:from>
    <xdr:ext cx="886864" cy="860801"/>
    <xdr:pic>
      <xdr:nvPicPr>
        <xdr:cNvPr id="214" name="Picture 21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05213393"/>
          <a:ext cx="886864" cy="860801"/>
        </a:xfrm>
        <a:prstGeom prst="rect">
          <a:avLst/>
        </a:prstGeom>
      </xdr:spPr>
    </xdr:pic>
    <xdr:clientData/>
  </xdr:oneCellAnchor>
  <xdr:oneCellAnchor>
    <xdr:from>
      <xdr:col>6</xdr:col>
      <xdr:colOff>557093</xdr:colOff>
      <xdr:row>2733</xdr:row>
      <xdr:rowOff>168089</xdr:rowOff>
    </xdr:from>
    <xdr:ext cx="765202" cy="833047"/>
    <xdr:pic>
      <xdr:nvPicPr>
        <xdr:cNvPr id="215" name="Picture 21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05331854"/>
          <a:ext cx="765202" cy="833047"/>
        </a:xfrm>
        <a:prstGeom prst="rect">
          <a:avLst/>
        </a:prstGeom>
      </xdr:spPr>
    </xdr:pic>
    <xdr:clientData/>
  </xdr:oneCellAnchor>
  <xdr:oneCellAnchor>
    <xdr:from>
      <xdr:col>0</xdr:col>
      <xdr:colOff>435430</xdr:colOff>
      <xdr:row>2759</xdr:row>
      <xdr:rowOff>49628</xdr:rowOff>
    </xdr:from>
    <xdr:ext cx="886864" cy="860801"/>
    <xdr:pic>
      <xdr:nvPicPr>
        <xdr:cNvPr id="216" name="Picture 21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12015363"/>
          <a:ext cx="886864" cy="860801"/>
        </a:xfrm>
        <a:prstGeom prst="rect">
          <a:avLst/>
        </a:prstGeom>
      </xdr:spPr>
    </xdr:pic>
    <xdr:clientData/>
  </xdr:oneCellAnchor>
  <xdr:oneCellAnchor>
    <xdr:from>
      <xdr:col>6</xdr:col>
      <xdr:colOff>557093</xdr:colOff>
      <xdr:row>2759</xdr:row>
      <xdr:rowOff>168089</xdr:rowOff>
    </xdr:from>
    <xdr:ext cx="765202" cy="833047"/>
    <xdr:pic>
      <xdr:nvPicPr>
        <xdr:cNvPr id="217" name="Picture 21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12133824"/>
          <a:ext cx="765202" cy="833047"/>
        </a:xfrm>
        <a:prstGeom prst="rect">
          <a:avLst/>
        </a:prstGeom>
      </xdr:spPr>
    </xdr:pic>
    <xdr:clientData/>
  </xdr:oneCellAnchor>
  <xdr:oneCellAnchor>
    <xdr:from>
      <xdr:col>0</xdr:col>
      <xdr:colOff>435430</xdr:colOff>
      <xdr:row>2785</xdr:row>
      <xdr:rowOff>49628</xdr:rowOff>
    </xdr:from>
    <xdr:ext cx="886864" cy="860801"/>
    <xdr:pic>
      <xdr:nvPicPr>
        <xdr:cNvPr id="218" name="Picture 2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18839746"/>
          <a:ext cx="886864" cy="860801"/>
        </a:xfrm>
        <a:prstGeom prst="rect">
          <a:avLst/>
        </a:prstGeom>
      </xdr:spPr>
    </xdr:pic>
    <xdr:clientData/>
  </xdr:oneCellAnchor>
  <xdr:oneCellAnchor>
    <xdr:from>
      <xdr:col>6</xdr:col>
      <xdr:colOff>557093</xdr:colOff>
      <xdr:row>2785</xdr:row>
      <xdr:rowOff>168089</xdr:rowOff>
    </xdr:from>
    <xdr:ext cx="765202" cy="833047"/>
    <xdr:pic>
      <xdr:nvPicPr>
        <xdr:cNvPr id="219" name="Picture 21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18958207"/>
          <a:ext cx="765202" cy="833047"/>
        </a:xfrm>
        <a:prstGeom prst="rect">
          <a:avLst/>
        </a:prstGeom>
      </xdr:spPr>
    </xdr:pic>
    <xdr:clientData/>
  </xdr:oneCellAnchor>
  <xdr:oneCellAnchor>
    <xdr:from>
      <xdr:col>0</xdr:col>
      <xdr:colOff>435430</xdr:colOff>
      <xdr:row>2811</xdr:row>
      <xdr:rowOff>49628</xdr:rowOff>
    </xdr:from>
    <xdr:ext cx="886864" cy="860801"/>
    <xdr:pic>
      <xdr:nvPicPr>
        <xdr:cNvPr id="220" name="Picture 2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25675334"/>
          <a:ext cx="886864" cy="860801"/>
        </a:xfrm>
        <a:prstGeom prst="rect">
          <a:avLst/>
        </a:prstGeom>
      </xdr:spPr>
    </xdr:pic>
    <xdr:clientData/>
  </xdr:oneCellAnchor>
  <xdr:oneCellAnchor>
    <xdr:from>
      <xdr:col>6</xdr:col>
      <xdr:colOff>557093</xdr:colOff>
      <xdr:row>2811</xdr:row>
      <xdr:rowOff>168089</xdr:rowOff>
    </xdr:from>
    <xdr:ext cx="765202" cy="833047"/>
    <xdr:pic>
      <xdr:nvPicPr>
        <xdr:cNvPr id="221" name="Picture 2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25793795"/>
          <a:ext cx="765202" cy="833047"/>
        </a:xfrm>
        <a:prstGeom prst="rect">
          <a:avLst/>
        </a:prstGeom>
      </xdr:spPr>
    </xdr:pic>
    <xdr:clientData/>
  </xdr:oneCellAnchor>
  <xdr:oneCellAnchor>
    <xdr:from>
      <xdr:col>0</xdr:col>
      <xdr:colOff>435430</xdr:colOff>
      <xdr:row>2837</xdr:row>
      <xdr:rowOff>49628</xdr:rowOff>
    </xdr:from>
    <xdr:ext cx="886864" cy="860801"/>
    <xdr:pic>
      <xdr:nvPicPr>
        <xdr:cNvPr id="222" name="Picture 22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32477304"/>
          <a:ext cx="886864" cy="860801"/>
        </a:xfrm>
        <a:prstGeom prst="rect">
          <a:avLst/>
        </a:prstGeom>
      </xdr:spPr>
    </xdr:pic>
    <xdr:clientData/>
  </xdr:oneCellAnchor>
  <xdr:oneCellAnchor>
    <xdr:from>
      <xdr:col>6</xdr:col>
      <xdr:colOff>557093</xdr:colOff>
      <xdr:row>2837</xdr:row>
      <xdr:rowOff>168089</xdr:rowOff>
    </xdr:from>
    <xdr:ext cx="765202" cy="833047"/>
    <xdr:pic>
      <xdr:nvPicPr>
        <xdr:cNvPr id="223" name="Picture 22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32595765"/>
          <a:ext cx="765202" cy="833047"/>
        </a:xfrm>
        <a:prstGeom prst="rect">
          <a:avLst/>
        </a:prstGeom>
      </xdr:spPr>
    </xdr:pic>
    <xdr:clientData/>
  </xdr:oneCellAnchor>
  <xdr:oneCellAnchor>
    <xdr:from>
      <xdr:col>0</xdr:col>
      <xdr:colOff>435430</xdr:colOff>
      <xdr:row>2864</xdr:row>
      <xdr:rowOff>49628</xdr:rowOff>
    </xdr:from>
    <xdr:ext cx="886864" cy="860801"/>
    <xdr:pic>
      <xdr:nvPicPr>
        <xdr:cNvPr id="224" name="Picture 2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39290481"/>
          <a:ext cx="886864" cy="860801"/>
        </a:xfrm>
        <a:prstGeom prst="rect">
          <a:avLst/>
        </a:prstGeom>
      </xdr:spPr>
    </xdr:pic>
    <xdr:clientData/>
  </xdr:oneCellAnchor>
  <xdr:oneCellAnchor>
    <xdr:from>
      <xdr:col>6</xdr:col>
      <xdr:colOff>557093</xdr:colOff>
      <xdr:row>2864</xdr:row>
      <xdr:rowOff>168089</xdr:rowOff>
    </xdr:from>
    <xdr:ext cx="765202" cy="833047"/>
    <xdr:pic>
      <xdr:nvPicPr>
        <xdr:cNvPr id="225" name="Picture 22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39408942"/>
          <a:ext cx="765202" cy="833047"/>
        </a:xfrm>
        <a:prstGeom prst="rect">
          <a:avLst/>
        </a:prstGeom>
      </xdr:spPr>
    </xdr:pic>
    <xdr:clientData/>
  </xdr:oneCellAnchor>
  <xdr:oneCellAnchor>
    <xdr:from>
      <xdr:col>0</xdr:col>
      <xdr:colOff>435430</xdr:colOff>
      <xdr:row>2890</xdr:row>
      <xdr:rowOff>49628</xdr:rowOff>
    </xdr:from>
    <xdr:ext cx="886864" cy="860801"/>
    <xdr:pic>
      <xdr:nvPicPr>
        <xdr:cNvPr id="226" name="Picture 2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46271746"/>
          <a:ext cx="886864" cy="860801"/>
        </a:xfrm>
        <a:prstGeom prst="rect">
          <a:avLst/>
        </a:prstGeom>
      </xdr:spPr>
    </xdr:pic>
    <xdr:clientData/>
  </xdr:oneCellAnchor>
  <xdr:oneCellAnchor>
    <xdr:from>
      <xdr:col>6</xdr:col>
      <xdr:colOff>557093</xdr:colOff>
      <xdr:row>2890</xdr:row>
      <xdr:rowOff>168089</xdr:rowOff>
    </xdr:from>
    <xdr:ext cx="765202" cy="833047"/>
    <xdr:pic>
      <xdr:nvPicPr>
        <xdr:cNvPr id="227" name="Picture 22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46390207"/>
          <a:ext cx="765202" cy="833047"/>
        </a:xfrm>
        <a:prstGeom prst="rect">
          <a:avLst/>
        </a:prstGeom>
      </xdr:spPr>
    </xdr:pic>
    <xdr:clientData/>
  </xdr:oneCellAnchor>
  <xdr:oneCellAnchor>
    <xdr:from>
      <xdr:col>0</xdr:col>
      <xdr:colOff>435430</xdr:colOff>
      <xdr:row>2916</xdr:row>
      <xdr:rowOff>49628</xdr:rowOff>
    </xdr:from>
    <xdr:ext cx="886864" cy="860801"/>
    <xdr:pic>
      <xdr:nvPicPr>
        <xdr:cNvPr id="228" name="Picture 2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53107334"/>
          <a:ext cx="886864" cy="860801"/>
        </a:xfrm>
        <a:prstGeom prst="rect">
          <a:avLst/>
        </a:prstGeom>
      </xdr:spPr>
    </xdr:pic>
    <xdr:clientData/>
  </xdr:oneCellAnchor>
  <xdr:oneCellAnchor>
    <xdr:from>
      <xdr:col>6</xdr:col>
      <xdr:colOff>557093</xdr:colOff>
      <xdr:row>2916</xdr:row>
      <xdr:rowOff>168089</xdr:rowOff>
    </xdr:from>
    <xdr:ext cx="765202" cy="833047"/>
    <xdr:pic>
      <xdr:nvPicPr>
        <xdr:cNvPr id="229" name="Picture 2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53225795"/>
          <a:ext cx="765202" cy="833047"/>
        </a:xfrm>
        <a:prstGeom prst="rect">
          <a:avLst/>
        </a:prstGeom>
      </xdr:spPr>
    </xdr:pic>
    <xdr:clientData/>
  </xdr:oneCellAnchor>
  <xdr:oneCellAnchor>
    <xdr:from>
      <xdr:col>0</xdr:col>
      <xdr:colOff>435430</xdr:colOff>
      <xdr:row>2942</xdr:row>
      <xdr:rowOff>49628</xdr:rowOff>
    </xdr:from>
    <xdr:ext cx="886864" cy="860801"/>
    <xdr:pic>
      <xdr:nvPicPr>
        <xdr:cNvPr id="230" name="Picture 2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59909304"/>
          <a:ext cx="886864" cy="860801"/>
        </a:xfrm>
        <a:prstGeom prst="rect">
          <a:avLst/>
        </a:prstGeom>
      </xdr:spPr>
    </xdr:pic>
    <xdr:clientData/>
  </xdr:oneCellAnchor>
  <xdr:oneCellAnchor>
    <xdr:from>
      <xdr:col>6</xdr:col>
      <xdr:colOff>557093</xdr:colOff>
      <xdr:row>2942</xdr:row>
      <xdr:rowOff>168089</xdr:rowOff>
    </xdr:from>
    <xdr:ext cx="765202" cy="833047"/>
    <xdr:pic>
      <xdr:nvPicPr>
        <xdr:cNvPr id="231" name="Picture 23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60027765"/>
          <a:ext cx="765202" cy="833047"/>
        </a:xfrm>
        <a:prstGeom prst="rect">
          <a:avLst/>
        </a:prstGeom>
      </xdr:spPr>
    </xdr:pic>
    <xdr:clientData/>
  </xdr:oneCellAnchor>
  <xdr:oneCellAnchor>
    <xdr:from>
      <xdr:col>0</xdr:col>
      <xdr:colOff>435430</xdr:colOff>
      <xdr:row>2968</xdr:row>
      <xdr:rowOff>49628</xdr:rowOff>
    </xdr:from>
    <xdr:ext cx="886864" cy="860801"/>
    <xdr:pic>
      <xdr:nvPicPr>
        <xdr:cNvPr id="232" name="Picture 23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66733687"/>
          <a:ext cx="886864" cy="860801"/>
        </a:xfrm>
        <a:prstGeom prst="rect">
          <a:avLst/>
        </a:prstGeom>
      </xdr:spPr>
    </xdr:pic>
    <xdr:clientData/>
  </xdr:oneCellAnchor>
  <xdr:oneCellAnchor>
    <xdr:from>
      <xdr:col>6</xdr:col>
      <xdr:colOff>557093</xdr:colOff>
      <xdr:row>2968</xdr:row>
      <xdr:rowOff>168089</xdr:rowOff>
    </xdr:from>
    <xdr:ext cx="765202" cy="833047"/>
    <xdr:pic>
      <xdr:nvPicPr>
        <xdr:cNvPr id="233" name="Picture 23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66852148"/>
          <a:ext cx="765202" cy="833047"/>
        </a:xfrm>
        <a:prstGeom prst="rect">
          <a:avLst/>
        </a:prstGeom>
      </xdr:spPr>
    </xdr:pic>
    <xdr:clientData/>
  </xdr:oneCellAnchor>
  <xdr:oneCellAnchor>
    <xdr:from>
      <xdr:col>0</xdr:col>
      <xdr:colOff>435430</xdr:colOff>
      <xdr:row>2994</xdr:row>
      <xdr:rowOff>49628</xdr:rowOff>
    </xdr:from>
    <xdr:ext cx="886864" cy="860801"/>
    <xdr:pic>
      <xdr:nvPicPr>
        <xdr:cNvPr id="234" name="Picture 23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73569275"/>
          <a:ext cx="886864" cy="860801"/>
        </a:xfrm>
        <a:prstGeom prst="rect">
          <a:avLst/>
        </a:prstGeom>
      </xdr:spPr>
    </xdr:pic>
    <xdr:clientData/>
  </xdr:oneCellAnchor>
  <xdr:oneCellAnchor>
    <xdr:from>
      <xdr:col>6</xdr:col>
      <xdr:colOff>557093</xdr:colOff>
      <xdr:row>2994</xdr:row>
      <xdr:rowOff>168089</xdr:rowOff>
    </xdr:from>
    <xdr:ext cx="765202" cy="833047"/>
    <xdr:pic>
      <xdr:nvPicPr>
        <xdr:cNvPr id="235" name="Picture 23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73687736"/>
          <a:ext cx="765202" cy="833047"/>
        </a:xfrm>
        <a:prstGeom prst="rect">
          <a:avLst/>
        </a:prstGeom>
      </xdr:spPr>
    </xdr:pic>
    <xdr:clientData/>
  </xdr:oneCellAnchor>
  <xdr:oneCellAnchor>
    <xdr:from>
      <xdr:col>0</xdr:col>
      <xdr:colOff>435430</xdr:colOff>
      <xdr:row>3020</xdr:row>
      <xdr:rowOff>49628</xdr:rowOff>
    </xdr:from>
    <xdr:ext cx="886864" cy="860801"/>
    <xdr:pic>
      <xdr:nvPicPr>
        <xdr:cNvPr id="236" name="Picture 23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80393657"/>
          <a:ext cx="886864" cy="860801"/>
        </a:xfrm>
        <a:prstGeom prst="rect">
          <a:avLst/>
        </a:prstGeom>
      </xdr:spPr>
    </xdr:pic>
    <xdr:clientData/>
  </xdr:oneCellAnchor>
  <xdr:oneCellAnchor>
    <xdr:from>
      <xdr:col>6</xdr:col>
      <xdr:colOff>557093</xdr:colOff>
      <xdr:row>3020</xdr:row>
      <xdr:rowOff>168089</xdr:rowOff>
    </xdr:from>
    <xdr:ext cx="765202" cy="833047"/>
    <xdr:pic>
      <xdr:nvPicPr>
        <xdr:cNvPr id="237" name="Picture 23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80512118"/>
          <a:ext cx="765202" cy="833047"/>
        </a:xfrm>
        <a:prstGeom prst="rect">
          <a:avLst/>
        </a:prstGeom>
      </xdr:spPr>
    </xdr:pic>
    <xdr:clientData/>
  </xdr:oneCellAnchor>
  <xdr:oneCellAnchor>
    <xdr:from>
      <xdr:col>0</xdr:col>
      <xdr:colOff>435430</xdr:colOff>
      <xdr:row>3046</xdr:row>
      <xdr:rowOff>49628</xdr:rowOff>
    </xdr:from>
    <xdr:ext cx="886864" cy="860801"/>
    <xdr:pic>
      <xdr:nvPicPr>
        <xdr:cNvPr id="238" name="Picture 23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787218040"/>
          <a:ext cx="886864" cy="860801"/>
        </a:xfrm>
        <a:prstGeom prst="rect">
          <a:avLst/>
        </a:prstGeom>
      </xdr:spPr>
    </xdr:pic>
    <xdr:clientData/>
  </xdr:oneCellAnchor>
  <xdr:oneCellAnchor>
    <xdr:from>
      <xdr:col>6</xdr:col>
      <xdr:colOff>557093</xdr:colOff>
      <xdr:row>3046</xdr:row>
      <xdr:rowOff>168089</xdr:rowOff>
    </xdr:from>
    <xdr:ext cx="765202" cy="833047"/>
    <xdr:pic>
      <xdr:nvPicPr>
        <xdr:cNvPr id="239" name="Picture 23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787336501"/>
          <a:ext cx="765202" cy="833047"/>
        </a:xfrm>
        <a:prstGeom prst="rect">
          <a:avLst/>
        </a:prstGeom>
      </xdr:spPr>
    </xdr:pic>
    <xdr:clientData/>
  </xdr:oneCellAnchor>
  <xdr:oneCellAnchor>
    <xdr:from>
      <xdr:col>18</xdr:col>
      <xdr:colOff>435430</xdr:colOff>
      <xdr:row>3071</xdr:row>
      <xdr:rowOff>49628</xdr:rowOff>
    </xdr:from>
    <xdr:ext cx="886864" cy="860801"/>
    <xdr:pic>
      <xdr:nvPicPr>
        <xdr:cNvPr id="240" name="Picture 23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85925481"/>
          <a:ext cx="886864" cy="860801"/>
        </a:xfrm>
        <a:prstGeom prst="rect">
          <a:avLst/>
        </a:prstGeom>
      </xdr:spPr>
    </xdr:pic>
    <xdr:clientData/>
  </xdr:oneCellAnchor>
  <xdr:oneCellAnchor>
    <xdr:from>
      <xdr:col>24</xdr:col>
      <xdr:colOff>557093</xdr:colOff>
      <xdr:row>3071</xdr:row>
      <xdr:rowOff>168089</xdr:rowOff>
    </xdr:from>
    <xdr:ext cx="765202" cy="833047"/>
    <xdr:pic>
      <xdr:nvPicPr>
        <xdr:cNvPr id="241" name="Picture 24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86043942"/>
          <a:ext cx="765202" cy="833047"/>
        </a:xfrm>
        <a:prstGeom prst="rect">
          <a:avLst/>
        </a:prstGeom>
      </xdr:spPr>
    </xdr:pic>
    <xdr:clientData/>
  </xdr:oneCellAnchor>
  <xdr:oneCellAnchor>
    <xdr:from>
      <xdr:col>0</xdr:col>
      <xdr:colOff>435430</xdr:colOff>
      <xdr:row>3102</xdr:row>
      <xdr:rowOff>49628</xdr:rowOff>
    </xdr:from>
    <xdr:ext cx="886864" cy="860801"/>
    <xdr:pic>
      <xdr:nvPicPr>
        <xdr:cNvPr id="242" name="Picture 24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85925481"/>
          <a:ext cx="886864" cy="860801"/>
        </a:xfrm>
        <a:prstGeom prst="rect">
          <a:avLst/>
        </a:prstGeom>
      </xdr:spPr>
    </xdr:pic>
    <xdr:clientData/>
  </xdr:oneCellAnchor>
  <xdr:oneCellAnchor>
    <xdr:from>
      <xdr:col>6</xdr:col>
      <xdr:colOff>557093</xdr:colOff>
      <xdr:row>3102</xdr:row>
      <xdr:rowOff>168089</xdr:rowOff>
    </xdr:from>
    <xdr:ext cx="765202" cy="833047"/>
    <xdr:pic>
      <xdr:nvPicPr>
        <xdr:cNvPr id="243" name="Picture 24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86043942"/>
          <a:ext cx="765202" cy="833047"/>
        </a:xfrm>
        <a:prstGeom prst="rect">
          <a:avLst/>
        </a:prstGeom>
      </xdr:spPr>
    </xdr:pic>
    <xdr:clientData/>
  </xdr:oneCellAnchor>
  <xdr:oneCellAnchor>
    <xdr:from>
      <xdr:col>0</xdr:col>
      <xdr:colOff>435430</xdr:colOff>
      <xdr:row>3128</xdr:row>
      <xdr:rowOff>49628</xdr:rowOff>
    </xdr:from>
    <xdr:ext cx="886864" cy="860801"/>
    <xdr:pic>
      <xdr:nvPicPr>
        <xdr:cNvPr id="244" name="Picture 24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07747216"/>
          <a:ext cx="886864" cy="860801"/>
        </a:xfrm>
        <a:prstGeom prst="rect">
          <a:avLst/>
        </a:prstGeom>
      </xdr:spPr>
    </xdr:pic>
    <xdr:clientData/>
  </xdr:oneCellAnchor>
  <xdr:oneCellAnchor>
    <xdr:from>
      <xdr:col>6</xdr:col>
      <xdr:colOff>557093</xdr:colOff>
      <xdr:row>3128</xdr:row>
      <xdr:rowOff>168089</xdr:rowOff>
    </xdr:from>
    <xdr:ext cx="765202" cy="833047"/>
    <xdr:pic>
      <xdr:nvPicPr>
        <xdr:cNvPr id="245" name="Picture 24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07865677"/>
          <a:ext cx="765202" cy="833047"/>
        </a:xfrm>
        <a:prstGeom prst="rect">
          <a:avLst/>
        </a:prstGeom>
      </xdr:spPr>
    </xdr:pic>
    <xdr:clientData/>
  </xdr:oneCellAnchor>
  <xdr:oneCellAnchor>
    <xdr:from>
      <xdr:col>0</xdr:col>
      <xdr:colOff>435430</xdr:colOff>
      <xdr:row>3154</xdr:row>
      <xdr:rowOff>49628</xdr:rowOff>
    </xdr:from>
    <xdr:ext cx="886864" cy="860801"/>
    <xdr:pic>
      <xdr:nvPicPr>
        <xdr:cNvPr id="246" name="Picture 24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499574246"/>
          <a:ext cx="886864" cy="860801"/>
        </a:xfrm>
        <a:prstGeom prst="rect">
          <a:avLst/>
        </a:prstGeom>
      </xdr:spPr>
    </xdr:pic>
    <xdr:clientData/>
  </xdr:oneCellAnchor>
  <xdr:oneCellAnchor>
    <xdr:from>
      <xdr:col>6</xdr:col>
      <xdr:colOff>557093</xdr:colOff>
      <xdr:row>3154</xdr:row>
      <xdr:rowOff>168089</xdr:rowOff>
    </xdr:from>
    <xdr:ext cx="765202" cy="833047"/>
    <xdr:pic>
      <xdr:nvPicPr>
        <xdr:cNvPr id="247" name="Picture 24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499692707"/>
          <a:ext cx="765202" cy="833047"/>
        </a:xfrm>
        <a:prstGeom prst="rect">
          <a:avLst/>
        </a:prstGeom>
      </xdr:spPr>
    </xdr:pic>
    <xdr:clientData/>
  </xdr:oneCellAnchor>
  <xdr:oneCellAnchor>
    <xdr:from>
      <xdr:col>0</xdr:col>
      <xdr:colOff>435430</xdr:colOff>
      <xdr:row>3180</xdr:row>
      <xdr:rowOff>49628</xdr:rowOff>
    </xdr:from>
    <xdr:ext cx="886864" cy="860801"/>
    <xdr:pic>
      <xdr:nvPicPr>
        <xdr:cNvPr id="248" name="Picture 24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21384775"/>
          <a:ext cx="886864" cy="860801"/>
        </a:xfrm>
        <a:prstGeom prst="rect">
          <a:avLst/>
        </a:prstGeom>
      </xdr:spPr>
    </xdr:pic>
    <xdr:clientData/>
  </xdr:oneCellAnchor>
  <xdr:oneCellAnchor>
    <xdr:from>
      <xdr:col>6</xdr:col>
      <xdr:colOff>557093</xdr:colOff>
      <xdr:row>3180</xdr:row>
      <xdr:rowOff>168089</xdr:rowOff>
    </xdr:from>
    <xdr:ext cx="765202" cy="833047"/>
    <xdr:pic>
      <xdr:nvPicPr>
        <xdr:cNvPr id="249" name="Picture 24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21503236"/>
          <a:ext cx="765202" cy="833047"/>
        </a:xfrm>
        <a:prstGeom prst="rect">
          <a:avLst/>
        </a:prstGeom>
      </xdr:spPr>
    </xdr:pic>
    <xdr:clientData/>
  </xdr:oneCellAnchor>
  <xdr:oneCellAnchor>
    <xdr:from>
      <xdr:col>0</xdr:col>
      <xdr:colOff>435430</xdr:colOff>
      <xdr:row>3206</xdr:row>
      <xdr:rowOff>49628</xdr:rowOff>
    </xdr:from>
    <xdr:ext cx="886864" cy="860801"/>
    <xdr:pic>
      <xdr:nvPicPr>
        <xdr:cNvPr id="250" name="Picture 24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28287599"/>
          <a:ext cx="886864" cy="860801"/>
        </a:xfrm>
        <a:prstGeom prst="rect">
          <a:avLst/>
        </a:prstGeom>
      </xdr:spPr>
    </xdr:pic>
    <xdr:clientData/>
  </xdr:oneCellAnchor>
  <xdr:oneCellAnchor>
    <xdr:from>
      <xdr:col>6</xdr:col>
      <xdr:colOff>557093</xdr:colOff>
      <xdr:row>3206</xdr:row>
      <xdr:rowOff>168089</xdr:rowOff>
    </xdr:from>
    <xdr:ext cx="765202" cy="833047"/>
    <xdr:pic>
      <xdr:nvPicPr>
        <xdr:cNvPr id="251" name="Picture 25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28406060"/>
          <a:ext cx="765202" cy="833047"/>
        </a:xfrm>
        <a:prstGeom prst="rect">
          <a:avLst/>
        </a:prstGeom>
      </xdr:spPr>
    </xdr:pic>
    <xdr:clientData/>
  </xdr:oneCellAnchor>
  <xdr:oneCellAnchor>
    <xdr:from>
      <xdr:col>0</xdr:col>
      <xdr:colOff>435430</xdr:colOff>
      <xdr:row>3232</xdr:row>
      <xdr:rowOff>49628</xdr:rowOff>
    </xdr:from>
    <xdr:ext cx="886864" cy="860801"/>
    <xdr:pic>
      <xdr:nvPicPr>
        <xdr:cNvPr id="252" name="Picture 25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35168010"/>
          <a:ext cx="886864" cy="860801"/>
        </a:xfrm>
        <a:prstGeom prst="rect">
          <a:avLst/>
        </a:prstGeom>
      </xdr:spPr>
    </xdr:pic>
    <xdr:clientData/>
  </xdr:oneCellAnchor>
  <xdr:oneCellAnchor>
    <xdr:from>
      <xdr:col>6</xdr:col>
      <xdr:colOff>557093</xdr:colOff>
      <xdr:row>3232</xdr:row>
      <xdr:rowOff>201706</xdr:rowOff>
    </xdr:from>
    <xdr:ext cx="765202" cy="833047"/>
    <xdr:pic>
      <xdr:nvPicPr>
        <xdr:cNvPr id="253" name="Picture 25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42122059"/>
          <a:ext cx="765202" cy="833047"/>
        </a:xfrm>
        <a:prstGeom prst="rect">
          <a:avLst/>
        </a:prstGeom>
      </xdr:spPr>
    </xdr:pic>
    <xdr:clientData/>
  </xdr:oneCellAnchor>
  <xdr:oneCellAnchor>
    <xdr:from>
      <xdr:col>0</xdr:col>
      <xdr:colOff>435430</xdr:colOff>
      <xdr:row>3258</xdr:row>
      <xdr:rowOff>49628</xdr:rowOff>
    </xdr:from>
    <xdr:ext cx="886864" cy="860801"/>
    <xdr:pic>
      <xdr:nvPicPr>
        <xdr:cNvPr id="254" name="Picture 25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41969981"/>
          <a:ext cx="886864" cy="860801"/>
        </a:xfrm>
        <a:prstGeom prst="rect">
          <a:avLst/>
        </a:prstGeom>
      </xdr:spPr>
    </xdr:pic>
    <xdr:clientData/>
  </xdr:oneCellAnchor>
  <xdr:oneCellAnchor>
    <xdr:from>
      <xdr:col>6</xdr:col>
      <xdr:colOff>557093</xdr:colOff>
      <xdr:row>3258</xdr:row>
      <xdr:rowOff>168089</xdr:rowOff>
    </xdr:from>
    <xdr:ext cx="765202" cy="833047"/>
    <xdr:pic>
      <xdr:nvPicPr>
        <xdr:cNvPr id="255" name="Picture 25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42088442"/>
          <a:ext cx="765202" cy="833047"/>
        </a:xfrm>
        <a:prstGeom prst="rect">
          <a:avLst/>
        </a:prstGeom>
      </xdr:spPr>
    </xdr:pic>
    <xdr:clientData/>
  </xdr:oneCellAnchor>
  <xdr:oneCellAnchor>
    <xdr:from>
      <xdr:col>0</xdr:col>
      <xdr:colOff>435430</xdr:colOff>
      <xdr:row>3284</xdr:row>
      <xdr:rowOff>49628</xdr:rowOff>
    </xdr:from>
    <xdr:ext cx="886864" cy="860801"/>
    <xdr:pic>
      <xdr:nvPicPr>
        <xdr:cNvPr id="256" name="Picture 25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48805569"/>
          <a:ext cx="886864" cy="860801"/>
        </a:xfrm>
        <a:prstGeom prst="rect">
          <a:avLst/>
        </a:prstGeom>
      </xdr:spPr>
    </xdr:pic>
    <xdr:clientData/>
  </xdr:oneCellAnchor>
  <xdr:oneCellAnchor>
    <xdr:from>
      <xdr:col>6</xdr:col>
      <xdr:colOff>557093</xdr:colOff>
      <xdr:row>3284</xdr:row>
      <xdr:rowOff>168089</xdr:rowOff>
    </xdr:from>
    <xdr:ext cx="765202" cy="833047"/>
    <xdr:pic>
      <xdr:nvPicPr>
        <xdr:cNvPr id="257" name="Picture 25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48924030"/>
          <a:ext cx="765202" cy="833047"/>
        </a:xfrm>
        <a:prstGeom prst="rect">
          <a:avLst/>
        </a:prstGeom>
      </xdr:spPr>
    </xdr:pic>
    <xdr:clientData/>
  </xdr:oneCellAnchor>
  <xdr:oneCellAnchor>
    <xdr:from>
      <xdr:col>0</xdr:col>
      <xdr:colOff>435430</xdr:colOff>
      <xdr:row>3310</xdr:row>
      <xdr:rowOff>49628</xdr:rowOff>
    </xdr:from>
    <xdr:ext cx="886864" cy="860801"/>
    <xdr:pic>
      <xdr:nvPicPr>
        <xdr:cNvPr id="258" name="Picture 25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55641157"/>
          <a:ext cx="886864" cy="860801"/>
        </a:xfrm>
        <a:prstGeom prst="rect">
          <a:avLst/>
        </a:prstGeom>
      </xdr:spPr>
    </xdr:pic>
    <xdr:clientData/>
  </xdr:oneCellAnchor>
  <xdr:oneCellAnchor>
    <xdr:from>
      <xdr:col>6</xdr:col>
      <xdr:colOff>557093</xdr:colOff>
      <xdr:row>3310</xdr:row>
      <xdr:rowOff>168089</xdr:rowOff>
    </xdr:from>
    <xdr:ext cx="765202" cy="833047"/>
    <xdr:pic>
      <xdr:nvPicPr>
        <xdr:cNvPr id="259" name="Picture 25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55759618"/>
          <a:ext cx="765202" cy="833047"/>
        </a:xfrm>
        <a:prstGeom prst="rect">
          <a:avLst/>
        </a:prstGeom>
      </xdr:spPr>
    </xdr:pic>
    <xdr:clientData/>
  </xdr:oneCellAnchor>
  <xdr:oneCellAnchor>
    <xdr:from>
      <xdr:col>0</xdr:col>
      <xdr:colOff>435430</xdr:colOff>
      <xdr:row>3336</xdr:row>
      <xdr:rowOff>49628</xdr:rowOff>
    </xdr:from>
    <xdr:ext cx="886864" cy="860801"/>
    <xdr:pic>
      <xdr:nvPicPr>
        <xdr:cNvPr id="260" name="Picture 25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62465540"/>
          <a:ext cx="886864" cy="860801"/>
        </a:xfrm>
        <a:prstGeom prst="rect">
          <a:avLst/>
        </a:prstGeom>
      </xdr:spPr>
    </xdr:pic>
    <xdr:clientData/>
  </xdr:oneCellAnchor>
  <xdr:oneCellAnchor>
    <xdr:from>
      <xdr:col>6</xdr:col>
      <xdr:colOff>557093</xdr:colOff>
      <xdr:row>3336</xdr:row>
      <xdr:rowOff>168089</xdr:rowOff>
    </xdr:from>
    <xdr:ext cx="765202" cy="833047"/>
    <xdr:pic>
      <xdr:nvPicPr>
        <xdr:cNvPr id="261" name="Picture 26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62584001"/>
          <a:ext cx="765202" cy="833047"/>
        </a:xfrm>
        <a:prstGeom prst="rect">
          <a:avLst/>
        </a:prstGeom>
      </xdr:spPr>
    </xdr:pic>
    <xdr:clientData/>
  </xdr:oneCellAnchor>
  <xdr:oneCellAnchor>
    <xdr:from>
      <xdr:col>0</xdr:col>
      <xdr:colOff>435430</xdr:colOff>
      <xdr:row>3362</xdr:row>
      <xdr:rowOff>49628</xdr:rowOff>
    </xdr:from>
    <xdr:ext cx="886864" cy="860801"/>
    <xdr:pic>
      <xdr:nvPicPr>
        <xdr:cNvPr id="262" name="Picture 26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69301128"/>
          <a:ext cx="886864" cy="860801"/>
        </a:xfrm>
        <a:prstGeom prst="rect">
          <a:avLst/>
        </a:prstGeom>
      </xdr:spPr>
    </xdr:pic>
    <xdr:clientData/>
  </xdr:oneCellAnchor>
  <xdr:oneCellAnchor>
    <xdr:from>
      <xdr:col>6</xdr:col>
      <xdr:colOff>557093</xdr:colOff>
      <xdr:row>3362</xdr:row>
      <xdr:rowOff>168089</xdr:rowOff>
    </xdr:from>
    <xdr:ext cx="765202" cy="833047"/>
    <xdr:pic>
      <xdr:nvPicPr>
        <xdr:cNvPr id="263" name="Picture 26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69419589"/>
          <a:ext cx="765202" cy="833047"/>
        </a:xfrm>
        <a:prstGeom prst="rect">
          <a:avLst/>
        </a:prstGeom>
      </xdr:spPr>
    </xdr:pic>
    <xdr:clientData/>
  </xdr:oneCellAnchor>
  <xdr:oneCellAnchor>
    <xdr:from>
      <xdr:col>0</xdr:col>
      <xdr:colOff>435430</xdr:colOff>
      <xdr:row>3388</xdr:row>
      <xdr:rowOff>49628</xdr:rowOff>
    </xdr:from>
    <xdr:ext cx="886864" cy="860801"/>
    <xdr:pic>
      <xdr:nvPicPr>
        <xdr:cNvPr id="264" name="Picture 26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76136716"/>
          <a:ext cx="886864" cy="860801"/>
        </a:xfrm>
        <a:prstGeom prst="rect">
          <a:avLst/>
        </a:prstGeom>
      </xdr:spPr>
    </xdr:pic>
    <xdr:clientData/>
  </xdr:oneCellAnchor>
  <xdr:oneCellAnchor>
    <xdr:from>
      <xdr:col>6</xdr:col>
      <xdr:colOff>557093</xdr:colOff>
      <xdr:row>3388</xdr:row>
      <xdr:rowOff>168089</xdr:rowOff>
    </xdr:from>
    <xdr:ext cx="765202" cy="833047"/>
    <xdr:pic>
      <xdr:nvPicPr>
        <xdr:cNvPr id="265" name="Picture 26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76255177"/>
          <a:ext cx="765202" cy="833047"/>
        </a:xfrm>
        <a:prstGeom prst="rect">
          <a:avLst/>
        </a:prstGeom>
      </xdr:spPr>
    </xdr:pic>
    <xdr:clientData/>
  </xdr:oneCellAnchor>
  <xdr:oneCellAnchor>
    <xdr:from>
      <xdr:col>0</xdr:col>
      <xdr:colOff>435430</xdr:colOff>
      <xdr:row>3414</xdr:row>
      <xdr:rowOff>49628</xdr:rowOff>
    </xdr:from>
    <xdr:ext cx="886864" cy="860801"/>
    <xdr:pic>
      <xdr:nvPicPr>
        <xdr:cNvPr id="266" name="Picture 26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82972304"/>
          <a:ext cx="886864" cy="860801"/>
        </a:xfrm>
        <a:prstGeom prst="rect">
          <a:avLst/>
        </a:prstGeom>
      </xdr:spPr>
    </xdr:pic>
    <xdr:clientData/>
  </xdr:oneCellAnchor>
  <xdr:oneCellAnchor>
    <xdr:from>
      <xdr:col>6</xdr:col>
      <xdr:colOff>557093</xdr:colOff>
      <xdr:row>3414</xdr:row>
      <xdr:rowOff>168089</xdr:rowOff>
    </xdr:from>
    <xdr:ext cx="765202" cy="833047"/>
    <xdr:pic>
      <xdr:nvPicPr>
        <xdr:cNvPr id="267" name="Picture 26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83090765"/>
          <a:ext cx="765202" cy="833047"/>
        </a:xfrm>
        <a:prstGeom prst="rect">
          <a:avLst/>
        </a:prstGeom>
      </xdr:spPr>
    </xdr:pic>
    <xdr:clientData/>
  </xdr:oneCellAnchor>
  <xdr:oneCellAnchor>
    <xdr:from>
      <xdr:col>0</xdr:col>
      <xdr:colOff>435430</xdr:colOff>
      <xdr:row>3440</xdr:row>
      <xdr:rowOff>49628</xdr:rowOff>
    </xdr:from>
    <xdr:ext cx="886864" cy="860801"/>
    <xdr:pic>
      <xdr:nvPicPr>
        <xdr:cNvPr id="268" name="Picture 26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22939804"/>
          <a:ext cx="886864" cy="860801"/>
        </a:xfrm>
        <a:prstGeom prst="rect">
          <a:avLst/>
        </a:prstGeom>
      </xdr:spPr>
    </xdr:pic>
    <xdr:clientData/>
  </xdr:oneCellAnchor>
  <xdr:oneCellAnchor>
    <xdr:from>
      <xdr:col>6</xdr:col>
      <xdr:colOff>557093</xdr:colOff>
      <xdr:row>3440</xdr:row>
      <xdr:rowOff>168089</xdr:rowOff>
    </xdr:from>
    <xdr:ext cx="765202" cy="833047"/>
    <xdr:pic>
      <xdr:nvPicPr>
        <xdr:cNvPr id="269" name="Picture 26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23058265"/>
          <a:ext cx="765202" cy="833047"/>
        </a:xfrm>
        <a:prstGeom prst="rect">
          <a:avLst/>
        </a:prstGeom>
      </xdr:spPr>
    </xdr:pic>
    <xdr:clientData/>
  </xdr:oneCellAnchor>
  <xdr:oneCellAnchor>
    <xdr:from>
      <xdr:col>0</xdr:col>
      <xdr:colOff>435430</xdr:colOff>
      <xdr:row>3466</xdr:row>
      <xdr:rowOff>49628</xdr:rowOff>
    </xdr:from>
    <xdr:ext cx="886864" cy="860801"/>
    <xdr:pic>
      <xdr:nvPicPr>
        <xdr:cNvPr id="270" name="Picture 26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15958540"/>
          <a:ext cx="886864" cy="860801"/>
        </a:xfrm>
        <a:prstGeom prst="rect">
          <a:avLst/>
        </a:prstGeom>
      </xdr:spPr>
    </xdr:pic>
    <xdr:clientData/>
  </xdr:oneCellAnchor>
  <xdr:oneCellAnchor>
    <xdr:from>
      <xdr:col>6</xdr:col>
      <xdr:colOff>557093</xdr:colOff>
      <xdr:row>3466</xdr:row>
      <xdr:rowOff>168089</xdr:rowOff>
    </xdr:from>
    <xdr:ext cx="765202" cy="833047"/>
    <xdr:pic>
      <xdr:nvPicPr>
        <xdr:cNvPr id="271" name="Picture 27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16077001"/>
          <a:ext cx="765202" cy="833047"/>
        </a:xfrm>
        <a:prstGeom prst="rect">
          <a:avLst/>
        </a:prstGeom>
      </xdr:spPr>
    </xdr:pic>
    <xdr:clientData/>
  </xdr:oneCellAnchor>
  <xdr:oneCellAnchor>
    <xdr:from>
      <xdr:col>0</xdr:col>
      <xdr:colOff>435430</xdr:colOff>
      <xdr:row>3492</xdr:row>
      <xdr:rowOff>49628</xdr:rowOff>
    </xdr:from>
    <xdr:ext cx="886864" cy="860801"/>
    <xdr:pic>
      <xdr:nvPicPr>
        <xdr:cNvPr id="272" name="Picture 27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03198922"/>
          <a:ext cx="886864" cy="860801"/>
        </a:xfrm>
        <a:prstGeom prst="rect">
          <a:avLst/>
        </a:prstGeom>
      </xdr:spPr>
    </xdr:pic>
    <xdr:clientData/>
  </xdr:oneCellAnchor>
  <xdr:oneCellAnchor>
    <xdr:from>
      <xdr:col>6</xdr:col>
      <xdr:colOff>557093</xdr:colOff>
      <xdr:row>3492</xdr:row>
      <xdr:rowOff>168089</xdr:rowOff>
    </xdr:from>
    <xdr:ext cx="765202" cy="833047"/>
    <xdr:pic>
      <xdr:nvPicPr>
        <xdr:cNvPr id="273" name="Picture 27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03317383"/>
          <a:ext cx="765202" cy="833047"/>
        </a:xfrm>
        <a:prstGeom prst="rect">
          <a:avLst/>
        </a:prstGeom>
      </xdr:spPr>
    </xdr:pic>
    <xdr:clientData/>
  </xdr:oneCellAnchor>
  <xdr:oneCellAnchor>
    <xdr:from>
      <xdr:col>0</xdr:col>
      <xdr:colOff>435430</xdr:colOff>
      <xdr:row>3518</xdr:row>
      <xdr:rowOff>49628</xdr:rowOff>
    </xdr:from>
    <xdr:ext cx="886864" cy="860801"/>
    <xdr:pic>
      <xdr:nvPicPr>
        <xdr:cNvPr id="274" name="Picture 27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10034510"/>
          <a:ext cx="886864" cy="860801"/>
        </a:xfrm>
        <a:prstGeom prst="rect">
          <a:avLst/>
        </a:prstGeom>
      </xdr:spPr>
    </xdr:pic>
    <xdr:clientData/>
  </xdr:oneCellAnchor>
  <xdr:oneCellAnchor>
    <xdr:from>
      <xdr:col>6</xdr:col>
      <xdr:colOff>557093</xdr:colOff>
      <xdr:row>3518</xdr:row>
      <xdr:rowOff>168089</xdr:rowOff>
    </xdr:from>
    <xdr:ext cx="765202" cy="833047"/>
    <xdr:pic>
      <xdr:nvPicPr>
        <xdr:cNvPr id="275" name="Picture 27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10152971"/>
          <a:ext cx="765202" cy="833047"/>
        </a:xfrm>
        <a:prstGeom prst="rect">
          <a:avLst/>
        </a:prstGeom>
      </xdr:spPr>
    </xdr:pic>
    <xdr:clientData/>
  </xdr:oneCellAnchor>
  <xdr:oneCellAnchor>
    <xdr:from>
      <xdr:col>0</xdr:col>
      <xdr:colOff>435430</xdr:colOff>
      <xdr:row>3544</xdr:row>
      <xdr:rowOff>49628</xdr:rowOff>
    </xdr:from>
    <xdr:ext cx="886864" cy="860801"/>
    <xdr:pic>
      <xdr:nvPicPr>
        <xdr:cNvPr id="276" name="Picture 27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16858893"/>
          <a:ext cx="886864" cy="860801"/>
        </a:xfrm>
        <a:prstGeom prst="rect">
          <a:avLst/>
        </a:prstGeom>
      </xdr:spPr>
    </xdr:pic>
    <xdr:clientData/>
  </xdr:oneCellAnchor>
  <xdr:oneCellAnchor>
    <xdr:from>
      <xdr:col>6</xdr:col>
      <xdr:colOff>557093</xdr:colOff>
      <xdr:row>3544</xdr:row>
      <xdr:rowOff>168089</xdr:rowOff>
    </xdr:from>
    <xdr:ext cx="765202" cy="833047"/>
    <xdr:pic>
      <xdr:nvPicPr>
        <xdr:cNvPr id="277" name="Picture 27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16977354"/>
          <a:ext cx="765202" cy="833047"/>
        </a:xfrm>
        <a:prstGeom prst="rect">
          <a:avLst/>
        </a:prstGeom>
      </xdr:spPr>
    </xdr:pic>
    <xdr:clientData/>
  </xdr:oneCellAnchor>
  <xdr:oneCellAnchor>
    <xdr:from>
      <xdr:col>0</xdr:col>
      <xdr:colOff>435430</xdr:colOff>
      <xdr:row>3570</xdr:row>
      <xdr:rowOff>49628</xdr:rowOff>
    </xdr:from>
    <xdr:ext cx="886864" cy="860801"/>
    <xdr:pic>
      <xdr:nvPicPr>
        <xdr:cNvPr id="278" name="Picture 27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23660863"/>
          <a:ext cx="886864" cy="860801"/>
        </a:xfrm>
        <a:prstGeom prst="rect">
          <a:avLst/>
        </a:prstGeom>
      </xdr:spPr>
    </xdr:pic>
    <xdr:clientData/>
  </xdr:oneCellAnchor>
  <xdr:oneCellAnchor>
    <xdr:from>
      <xdr:col>6</xdr:col>
      <xdr:colOff>557093</xdr:colOff>
      <xdr:row>3570</xdr:row>
      <xdr:rowOff>168089</xdr:rowOff>
    </xdr:from>
    <xdr:ext cx="765202" cy="833047"/>
    <xdr:pic>
      <xdr:nvPicPr>
        <xdr:cNvPr id="279" name="Picture 27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23779324"/>
          <a:ext cx="765202" cy="833047"/>
        </a:xfrm>
        <a:prstGeom prst="rect">
          <a:avLst/>
        </a:prstGeom>
      </xdr:spPr>
    </xdr:pic>
    <xdr:clientData/>
  </xdr:oneCellAnchor>
  <xdr:oneCellAnchor>
    <xdr:from>
      <xdr:col>0</xdr:col>
      <xdr:colOff>435430</xdr:colOff>
      <xdr:row>3596</xdr:row>
      <xdr:rowOff>49628</xdr:rowOff>
    </xdr:from>
    <xdr:ext cx="886864" cy="860801"/>
    <xdr:pic>
      <xdr:nvPicPr>
        <xdr:cNvPr id="280" name="Picture 27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30496452"/>
          <a:ext cx="886864" cy="860801"/>
        </a:xfrm>
        <a:prstGeom prst="rect">
          <a:avLst/>
        </a:prstGeom>
      </xdr:spPr>
    </xdr:pic>
    <xdr:clientData/>
  </xdr:oneCellAnchor>
  <xdr:oneCellAnchor>
    <xdr:from>
      <xdr:col>6</xdr:col>
      <xdr:colOff>557093</xdr:colOff>
      <xdr:row>3596</xdr:row>
      <xdr:rowOff>168089</xdr:rowOff>
    </xdr:from>
    <xdr:ext cx="765202" cy="833047"/>
    <xdr:pic>
      <xdr:nvPicPr>
        <xdr:cNvPr id="281" name="Picture 28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30614913"/>
          <a:ext cx="765202" cy="833047"/>
        </a:xfrm>
        <a:prstGeom prst="rect">
          <a:avLst/>
        </a:prstGeom>
      </xdr:spPr>
    </xdr:pic>
    <xdr:clientData/>
  </xdr:oneCellAnchor>
  <xdr:oneCellAnchor>
    <xdr:from>
      <xdr:col>0</xdr:col>
      <xdr:colOff>435430</xdr:colOff>
      <xdr:row>3622</xdr:row>
      <xdr:rowOff>49628</xdr:rowOff>
    </xdr:from>
    <xdr:ext cx="886864" cy="860801"/>
    <xdr:pic>
      <xdr:nvPicPr>
        <xdr:cNvPr id="282" name="Picture 28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37320834"/>
          <a:ext cx="886864" cy="860801"/>
        </a:xfrm>
        <a:prstGeom prst="rect">
          <a:avLst/>
        </a:prstGeom>
      </xdr:spPr>
    </xdr:pic>
    <xdr:clientData/>
  </xdr:oneCellAnchor>
  <xdr:oneCellAnchor>
    <xdr:from>
      <xdr:col>6</xdr:col>
      <xdr:colOff>557093</xdr:colOff>
      <xdr:row>3622</xdr:row>
      <xdr:rowOff>168089</xdr:rowOff>
    </xdr:from>
    <xdr:ext cx="765202" cy="833047"/>
    <xdr:pic>
      <xdr:nvPicPr>
        <xdr:cNvPr id="283" name="Picture 28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37439295"/>
          <a:ext cx="765202" cy="833047"/>
        </a:xfrm>
        <a:prstGeom prst="rect">
          <a:avLst/>
        </a:prstGeom>
      </xdr:spPr>
    </xdr:pic>
    <xdr:clientData/>
  </xdr:oneCellAnchor>
  <xdr:oneCellAnchor>
    <xdr:from>
      <xdr:col>0</xdr:col>
      <xdr:colOff>435430</xdr:colOff>
      <xdr:row>3648</xdr:row>
      <xdr:rowOff>49628</xdr:rowOff>
    </xdr:from>
    <xdr:ext cx="886864" cy="860801"/>
    <xdr:pic>
      <xdr:nvPicPr>
        <xdr:cNvPr id="284" name="Picture 28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44156422"/>
          <a:ext cx="886864" cy="860801"/>
        </a:xfrm>
        <a:prstGeom prst="rect">
          <a:avLst/>
        </a:prstGeom>
      </xdr:spPr>
    </xdr:pic>
    <xdr:clientData/>
  </xdr:oneCellAnchor>
  <xdr:oneCellAnchor>
    <xdr:from>
      <xdr:col>6</xdr:col>
      <xdr:colOff>557093</xdr:colOff>
      <xdr:row>3648</xdr:row>
      <xdr:rowOff>168089</xdr:rowOff>
    </xdr:from>
    <xdr:ext cx="765202" cy="833047"/>
    <xdr:pic>
      <xdr:nvPicPr>
        <xdr:cNvPr id="285" name="Picture 28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44274883"/>
          <a:ext cx="765202" cy="833047"/>
        </a:xfrm>
        <a:prstGeom prst="rect">
          <a:avLst/>
        </a:prstGeom>
      </xdr:spPr>
    </xdr:pic>
    <xdr:clientData/>
  </xdr:oneCellAnchor>
  <xdr:oneCellAnchor>
    <xdr:from>
      <xdr:col>0</xdr:col>
      <xdr:colOff>435430</xdr:colOff>
      <xdr:row>3674</xdr:row>
      <xdr:rowOff>49628</xdr:rowOff>
    </xdr:from>
    <xdr:ext cx="886864" cy="860801"/>
    <xdr:pic>
      <xdr:nvPicPr>
        <xdr:cNvPr id="286" name="Picture 28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520137040"/>
          <a:ext cx="886864" cy="860801"/>
        </a:xfrm>
        <a:prstGeom prst="rect">
          <a:avLst/>
        </a:prstGeom>
      </xdr:spPr>
    </xdr:pic>
    <xdr:clientData/>
  </xdr:oneCellAnchor>
  <xdr:oneCellAnchor>
    <xdr:from>
      <xdr:col>6</xdr:col>
      <xdr:colOff>557093</xdr:colOff>
      <xdr:row>3674</xdr:row>
      <xdr:rowOff>168089</xdr:rowOff>
    </xdr:from>
    <xdr:ext cx="765202" cy="833047"/>
    <xdr:pic>
      <xdr:nvPicPr>
        <xdr:cNvPr id="287" name="Picture 28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520255501"/>
          <a:ext cx="765202" cy="833047"/>
        </a:xfrm>
        <a:prstGeom prst="rect">
          <a:avLst/>
        </a:prstGeom>
      </xdr:spPr>
    </xdr:pic>
    <xdr:clientData/>
  </xdr:oneCellAnchor>
  <xdr:oneCellAnchor>
    <xdr:from>
      <xdr:col>0</xdr:col>
      <xdr:colOff>435430</xdr:colOff>
      <xdr:row>3700</xdr:row>
      <xdr:rowOff>49628</xdr:rowOff>
    </xdr:from>
    <xdr:ext cx="886864" cy="860801"/>
    <xdr:pic>
      <xdr:nvPicPr>
        <xdr:cNvPr id="288" name="Picture 28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44156422"/>
          <a:ext cx="886864" cy="860801"/>
        </a:xfrm>
        <a:prstGeom prst="rect">
          <a:avLst/>
        </a:prstGeom>
      </xdr:spPr>
    </xdr:pic>
    <xdr:clientData/>
  </xdr:oneCellAnchor>
  <xdr:oneCellAnchor>
    <xdr:from>
      <xdr:col>6</xdr:col>
      <xdr:colOff>557093</xdr:colOff>
      <xdr:row>3700</xdr:row>
      <xdr:rowOff>168089</xdr:rowOff>
    </xdr:from>
    <xdr:ext cx="765202" cy="833047"/>
    <xdr:pic>
      <xdr:nvPicPr>
        <xdr:cNvPr id="289" name="Picture 28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44274883"/>
          <a:ext cx="765202" cy="833047"/>
        </a:xfrm>
        <a:prstGeom prst="rect">
          <a:avLst/>
        </a:prstGeom>
      </xdr:spPr>
    </xdr:pic>
    <xdr:clientData/>
  </xdr:oneCellAnchor>
  <xdr:oneCellAnchor>
    <xdr:from>
      <xdr:col>0</xdr:col>
      <xdr:colOff>435430</xdr:colOff>
      <xdr:row>3726</xdr:row>
      <xdr:rowOff>49628</xdr:rowOff>
    </xdr:from>
    <xdr:ext cx="886864" cy="860801"/>
    <xdr:pic>
      <xdr:nvPicPr>
        <xdr:cNvPr id="290" name="Picture 28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64607157"/>
          <a:ext cx="886864" cy="860801"/>
        </a:xfrm>
        <a:prstGeom prst="rect">
          <a:avLst/>
        </a:prstGeom>
      </xdr:spPr>
    </xdr:pic>
    <xdr:clientData/>
  </xdr:oneCellAnchor>
  <xdr:oneCellAnchor>
    <xdr:from>
      <xdr:col>6</xdr:col>
      <xdr:colOff>557093</xdr:colOff>
      <xdr:row>3726</xdr:row>
      <xdr:rowOff>168089</xdr:rowOff>
    </xdr:from>
    <xdr:ext cx="765202" cy="833047"/>
    <xdr:pic>
      <xdr:nvPicPr>
        <xdr:cNvPr id="291" name="Picture 29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64725618"/>
          <a:ext cx="765202" cy="833047"/>
        </a:xfrm>
        <a:prstGeom prst="rect">
          <a:avLst/>
        </a:prstGeom>
      </xdr:spPr>
    </xdr:pic>
    <xdr:clientData/>
  </xdr:oneCellAnchor>
  <xdr:oneCellAnchor>
    <xdr:from>
      <xdr:col>0</xdr:col>
      <xdr:colOff>435430</xdr:colOff>
      <xdr:row>3752</xdr:row>
      <xdr:rowOff>49628</xdr:rowOff>
    </xdr:from>
    <xdr:ext cx="886864" cy="860801"/>
    <xdr:pic>
      <xdr:nvPicPr>
        <xdr:cNvPr id="292" name="Picture 29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98411422"/>
          <a:ext cx="886864" cy="860801"/>
        </a:xfrm>
        <a:prstGeom prst="rect">
          <a:avLst/>
        </a:prstGeom>
      </xdr:spPr>
    </xdr:pic>
    <xdr:clientData/>
  </xdr:oneCellAnchor>
  <xdr:oneCellAnchor>
    <xdr:from>
      <xdr:col>6</xdr:col>
      <xdr:colOff>557093</xdr:colOff>
      <xdr:row>3752</xdr:row>
      <xdr:rowOff>168089</xdr:rowOff>
    </xdr:from>
    <xdr:ext cx="765202" cy="833047"/>
    <xdr:pic>
      <xdr:nvPicPr>
        <xdr:cNvPr id="293" name="Picture 29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698529883"/>
          <a:ext cx="765202" cy="833047"/>
        </a:xfrm>
        <a:prstGeom prst="rect">
          <a:avLst/>
        </a:prstGeom>
      </xdr:spPr>
    </xdr:pic>
    <xdr:clientData/>
  </xdr:oneCellAnchor>
  <xdr:oneCellAnchor>
    <xdr:from>
      <xdr:col>0</xdr:col>
      <xdr:colOff>435430</xdr:colOff>
      <xdr:row>3778</xdr:row>
      <xdr:rowOff>49628</xdr:rowOff>
    </xdr:from>
    <xdr:ext cx="886864" cy="860801"/>
    <xdr:pic>
      <xdr:nvPicPr>
        <xdr:cNvPr id="294" name="Picture 29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57782775"/>
          <a:ext cx="886864" cy="860801"/>
        </a:xfrm>
        <a:prstGeom prst="rect">
          <a:avLst/>
        </a:prstGeom>
      </xdr:spPr>
    </xdr:pic>
    <xdr:clientData/>
  </xdr:oneCellAnchor>
  <xdr:oneCellAnchor>
    <xdr:from>
      <xdr:col>6</xdr:col>
      <xdr:colOff>557093</xdr:colOff>
      <xdr:row>3778</xdr:row>
      <xdr:rowOff>168089</xdr:rowOff>
    </xdr:from>
    <xdr:ext cx="765202" cy="833047"/>
    <xdr:pic>
      <xdr:nvPicPr>
        <xdr:cNvPr id="295" name="Picture 29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57901236"/>
          <a:ext cx="765202" cy="833047"/>
        </a:xfrm>
        <a:prstGeom prst="rect">
          <a:avLst/>
        </a:prstGeom>
      </xdr:spPr>
    </xdr:pic>
    <xdr:clientData/>
  </xdr:oneCellAnchor>
  <xdr:oneCellAnchor>
    <xdr:from>
      <xdr:col>0</xdr:col>
      <xdr:colOff>435430</xdr:colOff>
      <xdr:row>3804</xdr:row>
      <xdr:rowOff>49628</xdr:rowOff>
    </xdr:from>
    <xdr:ext cx="886864" cy="860801"/>
    <xdr:pic>
      <xdr:nvPicPr>
        <xdr:cNvPr id="296" name="Picture 29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85091510"/>
          <a:ext cx="886864" cy="860801"/>
        </a:xfrm>
        <a:prstGeom prst="rect">
          <a:avLst/>
        </a:prstGeom>
      </xdr:spPr>
    </xdr:pic>
    <xdr:clientData/>
  </xdr:oneCellAnchor>
  <xdr:oneCellAnchor>
    <xdr:from>
      <xdr:col>6</xdr:col>
      <xdr:colOff>557093</xdr:colOff>
      <xdr:row>3804</xdr:row>
      <xdr:rowOff>168089</xdr:rowOff>
    </xdr:from>
    <xdr:ext cx="765202" cy="833047"/>
    <xdr:pic>
      <xdr:nvPicPr>
        <xdr:cNvPr id="297" name="Picture 29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985209971"/>
          <a:ext cx="765202" cy="833047"/>
        </a:xfrm>
        <a:prstGeom prst="rect">
          <a:avLst/>
        </a:prstGeom>
      </xdr:spPr>
    </xdr:pic>
    <xdr:clientData/>
  </xdr:oneCellAnchor>
  <xdr:oneCellAnchor>
    <xdr:from>
      <xdr:col>0</xdr:col>
      <xdr:colOff>435430</xdr:colOff>
      <xdr:row>3830</xdr:row>
      <xdr:rowOff>49628</xdr:rowOff>
    </xdr:from>
    <xdr:ext cx="886864" cy="860801"/>
    <xdr:pic>
      <xdr:nvPicPr>
        <xdr:cNvPr id="298" name="Picture 29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876136716"/>
          <a:ext cx="886864" cy="860801"/>
        </a:xfrm>
        <a:prstGeom prst="rect">
          <a:avLst/>
        </a:prstGeom>
      </xdr:spPr>
    </xdr:pic>
    <xdr:clientData/>
  </xdr:oneCellAnchor>
  <xdr:oneCellAnchor>
    <xdr:from>
      <xdr:col>6</xdr:col>
      <xdr:colOff>557093</xdr:colOff>
      <xdr:row>3830</xdr:row>
      <xdr:rowOff>168089</xdr:rowOff>
    </xdr:from>
    <xdr:ext cx="765202" cy="833047"/>
    <xdr:pic>
      <xdr:nvPicPr>
        <xdr:cNvPr id="299" name="Picture 29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60887" y="876255177"/>
          <a:ext cx="765202" cy="833047"/>
        </a:xfrm>
        <a:prstGeom prst="rect">
          <a:avLst/>
        </a:prstGeom>
      </xdr:spPr>
    </xdr:pic>
    <xdr:clientData/>
  </xdr:oneCellAnchor>
  <xdr:oneCellAnchor>
    <xdr:from>
      <xdr:col>0</xdr:col>
      <xdr:colOff>435430</xdr:colOff>
      <xdr:row>3857</xdr:row>
      <xdr:rowOff>49628</xdr:rowOff>
    </xdr:from>
    <xdr:ext cx="886864" cy="860801"/>
    <xdr:pic>
      <xdr:nvPicPr>
        <xdr:cNvPr id="300" name="Picture 29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998717863"/>
          <a:ext cx="886864" cy="860801"/>
        </a:xfrm>
        <a:prstGeom prst="rect">
          <a:avLst/>
        </a:prstGeom>
      </xdr:spPr>
    </xdr:pic>
    <xdr:clientData/>
  </xdr:oneCellAnchor>
  <xdr:oneCellAnchor>
    <xdr:from>
      <xdr:col>7</xdr:col>
      <xdr:colOff>344181</xdr:colOff>
      <xdr:row>3857</xdr:row>
      <xdr:rowOff>22413</xdr:rowOff>
    </xdr:from>
    <xdr:ext cx="765202" cy="833047"/>
    <xdr:pic>
      <xdr:nvPicPr>
        <xdr:cNvPr id="301" name="Picture 30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53946" y="1005671913"/>
          <a:ext cx="765202" cy="833047"/>
        </a:xfrm>
        <a:prstGeom prst="rect">
          <a:avLst/>
        </a:prstGeom>
      </xdr:spPr>
    </xdr:pic>
    <xdr:clientData/>
  </xdr:oneCellAnchor>
  <xdr:oneCellAnchor>
    <xdr:from>
      <xdr:col>0</xdr:col>
      <xdr:colOff>435430</xdr:colOff>
      <xdr:row>3883</xdr:row>
      <xdr:rowOff>49628</xdr:rowOff>
    </xdr:from>
    <xdr:ext cx="886864" cy="860801"/>
    <xdr:pic>
      <xdr:nvPicPr>
        <xdr:cNvPr id="302" name="Picture 30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005699128"/>
          <a:ext cx="886864" cy="860801"/>
        </a:xfrm>
        <a:prstGeom prst="rect">
          <a:avLst/>
        </a:prstGeom>
      </xdr:spPr>
    </xdr:pic>
    <xdr:clientData/>
  </xdr:oneCellAnchor>
  <xdr:oneCellAnchor>
    <xdr:from>
      <xdr:col>7</xdr:col>
      <xdr:colOff>344181</xdr:colOff>
      <xdr:row>3883</xdr:row>
      <xdr:rowOff>22413</xdr:rowOff>
    </xdr:from>
    <xdr:ext cx="765202" cy="833047"/>
    <xdr:pic>
      <xdr:nvPicPr>
        <xdr:cNvPr id="303" name="Picture 30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53946" y="1005671913"/>
          <a:ext cx="765202" cy="833047"/>
        </a:xfrm>
        <a:prstGeom prst="rect">
          <a:avLst/>
        </a:prstGeom>
      </xdr:spPr>
    </xdr:pic>
    <xdr:clientData/>
  </xdr:oneCellAnchor>
  <xdr:oneCellAnchor>
    <xdr:from>
      <xdr:col>0</xdr:col>
      <xdr:colOff>435430</xdr:colOff>
      <xdr:row>3909</xdr:row>
      <xdr:rowOff>49629</xdr:rowOff>
    </xdr:from>
    <xdr:ext cx="886864" cy="768402"/>
    <xdr:pic>
      <xdr:nvPicPr>
        <xdr:cNvPr id="304" name="Picture 30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1019370305"/>
          <a:ext cx="886864" cy="768402"/>
        </a:xfrm>
        <a:prstGeom prst="rect">
          <a:avLst/>
        </a:prstGeom>
      </xdr:spPr>
    </xdr:pic>
    <xdr:clientData/>
  </xdr:oneCellAnchor>
  <xdr:oneCellAnchor>
    <xdr:from>
      <xdr:col>7</xdr:col>
      <xdr:colOff>411416</xdr:colOff>
      <xdr:row>3909</xdr:row>
      <xdr:rowOff>33619</xdr:rowOff>
    </xdr:from>
    <xdr:ext cx="765202" cy="833047"/>
    <xdr:pic>
      <xdr:nvPicPr>
        <xdr:cNvPr id="305" name="Picture 30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21181" y="1019354295"/>
          <a:ext cx="765202" cy="83304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435431</xdr:colOff>
      <xdr:row>0</xdr:row>
      <xdr:rowOff>74841</xdr:rowOff>
    </xdr:from>
    <xdr:ext cx="757032" cy="734784"/>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74841"/>
          <a:ext cx="757032" cy="734784"/>
        </a:xfrm>
        <a:prstGeom prst="rect">
          <a:avLst/>
        </a:prstGeom>
      </xdr:spPr>
    </xdr:pic>
    <xdr:clientData/>
  </xdr:oneCellAnchor>
  <xdr:oneCellAnchor>
    <xdr:from>
      <xdr:col>12</xdr:col>
      <xdr:colOff>108858</xdr:colOff>
      <xdr:row>0</xdr:row>
      <xdr:rowOff>85726</xdr:rowOff>
    </xdr:from>
    <xdr:ext cx="710292" cy="773268"/>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33508" y="85726"/>
          <a:ext cx="710292" cy="773268"/>
        </a:xfrm>
        <a:prstGeom prst="rect">
          <a:avLst/>
        </a:prstGeom>
      </xdr:spPr>
    </xdr:pic>
    <xdr:clientData/>
  </xdr:oneCellAnchor>
  <xdr:oneCellAnchor>
    <xdr:from>
      <xdr:col>0</xdr:col>
      <xdr:colOff>435430</xdr:colOff>
      <xdr:row>29</xdr:row>
      <xdr:rowOff>27216</xdr:rowOff>
    </xdr:from>
    <xdr:ext cx="869495" cy="843942"/>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27216"/>
          <a:ext cx="869495" cy="843942"/>
        </a:xfrm>
        <a:prstGeom prst="rect">
          <a:avLst/>
        </a:prstGeom>
      </xdr:spPr>
    </xdr:pic>
    <xdr:clientData/>
  </xdr:oneCellAnchor>
  <xdr:oneCellAnchor>
    <xdr:from>
      <xdr:col>12</xdr:col>
      <xdr:colOff>108858</xdr:colOff>
      <xdr:row>29</xdr:row>
      <xdr:rowOff>1</xdr:rowOff>
    </xdr:from>
    <xdr:ext cx="815068" cy="887334"/>
    <xdr:pic>
      <xdr:nvPicPr>
        <xdr:cNvPr id="5" name="Picture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33508" y="1"/>
          <a:ext cx="815068" cy="887334"/>
        </a:xfrm>
        <a:prstGeom prst="rect">
          <a:avLst/>
        </a:prstGeom>
      </xdr:spPr>
    </xdr:pic>
    <xdr:clientData/>
  </xdr:oneCellAnchor>
  <xdr:oneCellAnchor>
    <xdr:from>
      <xdr:col>0</xdr:col>
      <xdr:colOff>435430</xdr:colOff>
      <xdr:row>56</xdr:row>
      <xdr:rowOff>27216</xdr:rowOff>
    </xdr:from>
    <xdr:ext cx="869495" cy="843942"/>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0" y="6542316"/>
          <a:ext cx="869495" cy="843942"/>
        </a:xfrm>
        <a:prstGeom prst="rect">
          <a:avLst/>
        </a:prstGeom>
      </xdr:spPr>
    </xdr:pic>
    <xdr:clientData/>
  </xdr:oneCellAnchor>
  <xdr:oneCellAnchor>
    <xdr:from>
      <xdr:col>12</xdr:col>
      <xdr:colOff>108858</xdr:colOff>
      <xdr:row>56</xdr:row>
      <xdr:rowOff>1</xdr:rowOff>
    </xdr:from>
    <xdr:ext cx="815068" cy="887334"/>
    <xdr:pic>
      <xdr:nvPicPr>
        <xdr:cNvPr id="7" name="Picture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33508" y="6515101"/>
          <a:ext cx="815068" cy="887334"/>
        </a:xfrm>
        <a:prstGeom prst="rect">
          <a:avLst/>
        </a:prstGeom>
      </xdr:spPr>
    </xdr:pic>
    <xdr:clientData/>
  </xdr:oneCellAnchor>
  <xdr:twoCellAnchor editAs="oneCell">
    <xdr:from>
      <xdr:col>0</xdr:col>
      <xdr:colOff>435429</xdr:colOff>
      <xdr:row>83</xdr:row>
      <xdr:rowOff>65316</xdr:rowOff>
    </xdr:from>
    <xdr:to>
      <xdr:col>1</xdr:col>
      <xdr:colOff>419100</xdr:colOff>
      <xdr:row>83</xdr:row>
      <xdr:rowOff>618877</xdr:rowOff>
    </xdr:to>
    <xdr:pic>
      <xdr:nvPicPr>
        <xdr:cNvPr id="8" name="Picture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29" y="19667766"/>
          <a:ext cx="574221" cy="553561"/>
        </a:xfrm>
        <a:prstGeom prst="rect">
          <a:avLst/>
        </a:prstGeom>
      </xdr:spPr>
    </xdr:pic>
    <xdr:clientData/>
  </xdr:twoCellAnchor>
  <xdr:twoCellAnchor editAs="oneCell">
    <xdr:from>
      <xdr:col>12</xdr:col>
      <xdr:colOff>108857</xdr:colOff>
      <xdr:row>83</xdr:row>
      <xdr:rowOff>54349</xdr:rowOff>
    </xdr:from>
    <xdr:to>
      <xdr:col>13</xdr:col>
      <xdr:colOff>95250</xdr:colOff>
      <xdr:row>83</xdr:row>
      <xdr:rowOff>616277</xdr:rowOff>
    </xdr:to>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33507" y="19656799"/>
          <a:ext cx="605518" cy="561928"/>
        </a:xfrm>
        <a:prstGeom prst="rect">
          <a:avLst/>
        </a:prstGeom>
      </xdr:spPr>
    </xdr:pic>
    <xdr:clientData/>
  </xdr:twoCellAnchor>
  <xdr:oneCellAnchor>
    <xdr:from>
      <xdr:col>0</xdr:col>
      <xdr:colOff>435431</xdr:colOff>
      <xdr:row>110</xdr:row>
      <xdr:rowOff>74841</xdr:rowOff>
    </xdr:from>
    <xdr:ext cx="757032" cy="734784"/>
    <xdr:pic>
      <xdr:nvPicPr>
        <xdr:cNvPr id="10" name="Picture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74841"/>
          <a:ext cx="757032" cy="734784"/>
        </a:xfrm>
        <a:prstGeom prst="rect">
          <a:avLst/>
        </a:prstGeom>
      </xdr:spPr>
    </xdr:pic>
    <xdr:clientData/>
  </xdr:oneCellAnchor>
  <xdr:oneCellAnchor>
    <xdr:from>
      <xdr:col>12</xdr:col>
      <xdr:colOff>108858</xdr:colOff>
      <xdr:row>110</xdr:row>
      <xdr:rowOff>85726</xdr:rowOff>
    </xdr:from>
    <xdr:ext cx="710292" cy="773268"/>
    <xdr:pic>
      <xdr:nvPicPr>
        <xdr:cNvPr id="11" name="Picture 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04958" y="85726"/>
          <a:ext cx="710292" cy="773268"/>
        </a:xfrm>
        <a:prstGeom prst="rect">
          <a:avLst/>
        </a:prstGeom>
      </xdr:spPr>
    </xdr:pic>
    <xdr:clientData/>
  </xdr:oneCellAnchor>
  <xdr:oneCellAnchor>
    <xdr:from>
      <xdr:col>0</xdr:col>
      <xdr:colOff>435431</xdr:colOff>
      <xdr:row>139</xdr:row>
      <xdr:rowOff>74841</xdr:rowOff>
    </xdr:from>
    <xdr:ext cx="757032" cy="734784"/>
    <xdr:pic>
      <xdr:nvPicPr>
        <xdr:cNvPr id="12" name="Picture 1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26182866"/>
          <a:ext cx="757032" cy="734784"/>
        </a:xfrm>
        <a:prstGeom prst="rect">
          <a:avLst/>
        </a:prstGeom>
      </xdr:spPr>
    </xdr:pic>
    <xdr:clientData/>
  </xdr:oneCellAnchor>
  <xdr:oneCellAnchor>
    <xdr:from>
      <xdr:col>12</xdr:col>
      <xdr:colOff>108858</xdr:colOff>
      <xdr:row>139</xdr:row>
      <xdr:rowOff>85726</xdr:rowOff>
    </xdr:from>
    <xdr:ext cx="710292" cy="773268"/>
    <xdr:pic>
      <xdr:nvPicPr>
        <xdr:cNvPr id="13" name="Picture 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04958" y="26193751"/>
          <a:ext cx="710292" cy="773268"/>
        </a:xfrm>
        <a:prstGeom prst="rect">
          <a:avLst/>
        </a:prstGeom>
      </xdr:spPr>
    </xdr:pic>
    <xdr:clientData/>
  </xdr:oneCellAnchor>
  <xdr:oneCellAnchor>
    <xdr:from>
      <xdr:col>0</xdr:col>
      <xdr:colOff>435431</xdr:colOff>
      <xdr:row>168</xdr:row>
      <xdr:rowOff>74841</xdr:rowOff>
    </xdr:from>
    <xdr:ext cx="757032" cy="734784"/>
    <xdr:pic>
      <xdr:nvPicPr>
        <xdr:cNvPr id="14" name="Picture 1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32881662"/>
          <a:ext cx="757032" cy="734784"/>
        </a:xfrm>
        <a:prstGeom prst="rect">
          <a:avLst/>
        </a:prstGeom>
      </xdr:spPr>
    </xdr:pic>
    <xdr:clientData/>
  </xdr:oneCellAnchor>
  <xdr:oneCellAnchor>
    <xdr:from>
      <xdr:col>12</xdr:col>
      <xdr:colOff>108858</xdr:colOff>
      <xdr:row>168</xdr:row>
      <xdr:rowOff>85726</xdr:rowOff>
    </xdr:from>
    <xdr:ext cx="710292" cy="773268"/>
    <xdr:pic>
      <xdr:nvPicPr>
        <xdr:cNvPr id="15" name="Picture 1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07679" y="32892547"/>
          <a:ext cx="710292" cy="773268"/>
        </a:xfrm>
        <a:prstGeom prst="rect">
          <a:avLst/>
        </a:prstGeom>
      </xdr:spPr>
    </xdr:pic>
    <xdr:clientData/>
  </xdr:oneCellAnchor>
  <xdr:oneCellAnchor>
    <xdr:from>
      <xdr:col>0</xdr:col>
      <xdr:colOff>435431</xdr:colOff>
      <xdr:row>197</xdr:row>
      <xdr:rowOff>74841</xdr:rowOff>
    </xdr:from>
    <xdr:ext cx="757032" cy="734784"/>
    <xdr:pic>
      <xdr:nvPicPr>
        <xdr:cNvPr id="18" name="Picture 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26182866"/>
          <a:ext cx="757032" cy="734784"/>
        </a:xfrm>
        <a:prstGeom prst="rect">
          <a:avLst/>
        </a:prstGeom>
      </xdr:spPr>
    </xdr:pic>
    <xdr:clientData/>
  </xdr:oneCellAnchor>
  <xdr:oneCellAnchor>
    <xdr:from>
      <xdr:col>12</xdr:col>
      <xdr:colOff>108858</xdr:colOff>
      <xdr:row>197</xdr:row>
      <xdr:rowOff>85726</xdr:rowOff>
    </xdr:from>
    <xdr:ext cx="710292" cy="773268"/>
    <xdr:pic>
      <xdr:nvPicPr>
        <xdr:cNvPr id="19" name="Picture 1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04958" y="26193751"/>
          <a:ext cx="710292" cy="773268"/>
        </a:xfrm>
        <a:prstGeom prst="rect">
          <a:avLst/>
        </a:prstGeom>
      </xdr:spPr>
    </xdr:pic>
    <xdr:clientData/>
  </xdr:oneCellAnchor>
  <xdr:oneCellAnchor>
    <xdr:from>
      <xdr:col>0</xdr:col>
      <xdr:colOff>435431</xdr:colOff>
      <xdr:row>226</xdr:row>
      <xdr:rowOff>74841</xdr:rowOff>
    </xdr:from>
    <xdr:ext cx="757032" cy="734784"/>
    <xdr:pic>
      <xdr:nvPicPr>
        <xdr:cNvPr id="20" name="Picture 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45613866"/>
          <a:ext cx="757032" cy="734784"/>
        </a:xfrm>
        <a:prstGeom prst="rect">
          <a:avLst/>
        </a:prstGeom>
      </xdr:spPr>
    </xdr:pic>
    <xdr:clientData/>
  </xdr:oneCellAnchor>
  <xdr:oneCellAnchor>
    <xdr:from>
      <xdr:col>12</xdr:col>
      <xdr:colOff>108858</xdr:colOff>
      <xdr:row>226</xdr:row>
      <xdr:rowOff>85726</xdr:rowOff>
    </xdr:from>
    <xdr:ext cx="710292" cy="773268"/>
    <xdr:pic>
      <xdr:nvPicPr>
        <xdr:cNvPr id="21" name="Picture 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04958" y="45624751"/>
          <a:ext cx="710292" cy="773268"/>
        </a:xfrm>
        <a:prstGeom prst="rect">
          <a:avLst/>
        </a:prstGeom>
      </xdr:spPr>
    </xdr:pic>
    <xdr:clientData/>
  </xdr:oneCellAnchor>
  <xdr:oneCellAnchor>
    <xdr:from>
      <xdr:col>0</xdr:col>
      <xdr:colOff>435431</xdr:colOff>
      <xdr:row>255</xdr:row>
      <xdr:rowOff>74841</xdr:rowOff>
    </xdr:from>
    <xdr:ext cx="757032" cy="734784"/>
    <xdr:pic>
      <xdr:nvPicPr>
        <xdr:cNvPr id="24" name="Picture 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52090866"/>
          <a:ext cx="757032" cy="734784"/>
        </a:xfrm>
        <a:prstGeom prst="rect">
          <a:avLst/>
        </a:prstGeom>
      </xdr:spPr>
    </xdr:pic>
    <xdr:clientData/>
  </xdr:oneCellAnchor>
  <xdr:oneCellAnchor>
    <xdr:from>
      <xdr:col>12</xdr:col>
      <xdr:colOff>108858</xdr:colOff>
      <xdr:row>255</xdr:row>
      <xdr:rowOff>85726</xdr:rowOff>
    </xdr:from>
    <xdr:ext cx="710292" cy="773268"/>
    <xdr:pic>
      <xdr:nvPicPr>
        <xdr:cNvPr id="25" name="Picture 2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04958" y="52101751"/>
          <a:ext cx="710292" cy="773268"/>
        </a:xfrm>
        <a:prstGeom prst="rect">
          <a:avLst/>
        </a:prstGeom>
      </xdr:spPr>
    </xdr:pic>
    <xdr:clientData/>
  </xdr:oneCellAnchor>
  <xdr:oneCellAnchor>
    <xdr:from>
      <xdr:col>0</xdr:col>
      <xdr:colOff>435431</xdr:colOff>
      <xdr:row>282</xdr:row>
      <xdr:rowOff>74841</xdr:rowOff>
    </xdr:from>
    <xdr:ext cx="757032" cy="734784"/>
    <xdr:pic>
      <xdr:nvPicPr>
        <xdr:cNvPr id="22" name="Picture 2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45693988"/>
          <a:ext cx="757032" cy="734784"/>
        </a:xfrm>
        <a:prstGeom prst="rect">
          <a:avLst/>
        </a:prstGeom>
      </xdr:spPr>
    </xdr:pic>
    <xdr:clientData/>
  </xdr:oneCellAnchor>
  <xdr:oneCellAnchor>
    <xdr:from>
      <xdr:col>12</xdr:col>
      <xdr:colOff>108858</xdr:colOff>
      <xdr:row>282</xdr:row>
      <xdr:rowOff>85726</xdr:rowOff>
    </xdr:from>
    <xdr:ext cx="710292" cy="773268"/>
    <xdr:pic>
      <xdr:nvPicPr>
        <xdr:cNvPr id="23" name="Picture 2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11682" y="45704873"/>
          <a:ext cx="710292" cy="773268"/>
        </a:xfrm>
        <a:prstGeom prst="rect">
          <a:avLst/>
        </a:prstGeom>
      </xdr:spPr>
    </xdr:pic>
    <xdr:clientData/>
  </xdr:oneCellAnchor>
  <xdr:oneCellAnchor>
    <xdr:from>
      <xdr:col>0</xdr:col>
      <xdr:colOff>435431</xdr:colOff>
      <xdr:row>311</xdr:row>
      <xdr:rowOff>74841</xdr:rowOff>
    </xdr:from>
    <xdr:ext cx="757032" cy="734784"/>
    <xdr:pic>
      <xdr:nvPicPr>
        <xdr:cNvPr id="26" name="Picture 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65158606"/>
          <a:ext cx="757032" cy="734784"/>
        </a:xfrm>
        <a:prstGeom prst="rect">
          <a:avLst/>
        </a:prstGeom>
      </xdr:spPr>
    </xdr:pic>
    <xdr:clientData/>
  </xdr:oneCellAnchor>
  <xdr:oneCellAnchor>
    <xdr:from>
      <xdr:col>12</xdr:col>
      <xdr:colOff>108858</xdr:colOff>
      <xdr:row>311</xdr:row>
      <xdr:rowOff>85726</xdr:rowOff>
    </xdr:from>
    <xdr:ext cx="710292" cy="773268"/>
    <xdr:pic>
      <xdr:nvPicPr>
        <xdr:cNvPr id="27" name="Picture 2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11682" y="65169491"/>
          <a:ext cx="710292" cy="773268"/>
        </a:xfrm>
        <a:prstGeom prst="rect">
          <a:avLst/>
        </a:prstGeom>
      </xdr:spPr>
    </xdr:pic>
    <xdr:clientData/>
  </xdr:oneCellAnchor>
  <xdr:oneCellAnchor>
    <xdr:from>
      <xdr:col>0</xdr:col>
      <xdr:colOff>435431</xdr:colOff>
      <xdr:row>340</xdr:row>
      <xdr:rowOff>74841</xdr:rowOff>
    </xdr:from>
    <xdr:ext cx="757032" cy="734784"/>
    <xdr:pic>
      <xdr:nvPicPr>
        <xdr:cNvPr id="28" name="Picture 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71646812"/>
          <a:ext cx="757032" cy="734784"/>
        </a:xfrm>
        <a:prstGeom prst="rect">
          <a:avLst/>
        </a:prstGeom>
      </xdr:spPr>
    </xdr:pic>
    <xdr:clientData/>
  </xdr:oneCellAnchor>
  <xdr:oneCellAnchor>
    <xdr:from>
      <xdr:col>12</xdr:col>
      <xdr:colOff>108858</xdr:colOff>
      <xdr:row>340</xdr:row>
      <xdr:rowOff>85726</xdr:rowOff>
    </xdr:from>
    <xdr:ext cx="710292" cy="773268"/>
    <xdr:pic>
      <xdr:nvPicPr>
        <xdr:cNvPr id="29" name="Picture 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11682" y="71657697"/>
          <a:ext cx="710292" cy="773268"/>
        </a:xfrm>
        <a:prstGeom prst="rect">
          <a:avLst/>
        </a:prstGeom>
      </xdr:spPr>
    </xdr:pic>
    <xdr:clientData/>
  </xdr:oneCellAnchor>
  <xdr:oneCellAnchor>
    <xdr:from>
      <xdr:col>0</xdr:col>
      <xdr:colOff>435431</xdr:colOff>
      <xdr:row>369</xdr:row>
      <xdr:rowOff>74841</xdr:rowOff>
    </xdr:from>
    <xdr:ext cx="757032" cy="734784"/>
    <xdr:pic>
      <xdr:nvPicPr>
        <xdr:cNvPr id="30" name="Picture 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78135017"/>
          <a:ext cx="757032" cy="734784"/>
        </a:xfrm>
        <a:prstGeom prst="rect">
          <a:avLst/>
        </a:prstGeom>
      </xdr:spPr>
    </xdr:pic>
    <xdr:clientData/>
  </xdr:oneCellAnchor>
  <xdr:oneCellAnchor>
    <xdr:from>
      <xdr:col>12</xdr:col>
      <xdr:colOff>108858</xdr:colOff>
      <xdr:row>369</xdr:row>
      <xdr:rowOff>85726</xdr:rowOff>
    </xdr:from>
    <xdr:ext cx="710292" cy="773268"/>
    <xdr:pic>
      <xdr:nvPicPr>
        <xdr:cNvPr id="31" name="Picture 3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11682" y="78145902"/>
          <a:ext cx="710292" cy="773268"/>
        </a:xfrm>
        <a:prstGeom prst="rect">
          <a:avLst/>
        </a:prstGeom>
      </xdr:spPr>
    </xdr:pic>
    <xdr:clientData/>
  </xdr:oneCellAnchor>
  <xdr:oneCellAnchor>
    <xdr:from>
      <xdr:col>0</xdr:col>
      <xdr:colOff>435431</xdr:colOff>
      <xdr:row>398</xdr:row>
      <xdr:rowOff>74841</xdr:rowOff>
    </xdr:from>
    <xdr:ext cx="757032" cy="734784"/>
    <xdr:pic>
      <xdr:nvPicPr>
        <xdr:cNvPr id="32" name="Picture 3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84623223"/>
          <a:ext cx="757032" cy="734784"/>
        </a:xfrm>
        <a:prstGeom prst="rect">
          <a:avLst/>
        </a:prstGeom>
      </xdr:spPr>
    </xdr:pic>
    <xdr:clientData/>
  </xdr:oneCellAnchor>
  <xdr:oneCellAnchor>
    <xdr:from>
      <xdr:col>12</xdr:col>
      <xdr:colOff>108858</xdr:colOff>
      <xdr:row>398</xdr:row>
      <xdr:rowOff>85726</xdr:rowOff>
    </xdr:from>
    <xdr:ext cx="710292" cy="773268"/>
    <xdr:pic>
      <xdr:nvPicPr>
        <xdr:cNvPr id="33" name="Picture 3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11682" y="84634108"/>
          <a:ext cx="710292" cy="773268"/>
        </a:xfrm>
        <a:prstGeom prst="rect">
          <a:avLst/>
        </a:prstGeom>
      </xdr:spPr>
    </xdr:pic>
    <xdr:clientData/>
  </xdr:oneCellAnchor>
  <xdr:oneCellAnchor>
    <xdr:from>
      <xdr:col>0</xdr:col>
      <xdr:colOff>435431</xdr:colOff>
      <xdr:row>427</xdr:row>
      <xdr:rowOff>74841</xdr:rowOff>
    </xdr:from>
    <xdr:ext cx="757032" cy="734784"/>
    <xdr:pic>
      <xdr:nvPicPr>
        <xdr:cNvPr id="34" name="Picture 3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5431" y="45693988"/>
          <a:ext cx="757032" cy="734784"/>
        </a:xfrm>
        <a:prstGeom prst="rect">
          <a:avLst/>
        </a:prstGeom>
      </xdr:spPr>
    </xdr:pic>
    <xdr:clientData/>
  </xdr:oneCellAnchor>
  <xdr:oneCellAnchor>
    <xdr:from>
      <xdr:col>12</xdr:col>
      <xdr:colOff>108858</xdr:colOff>
      <xdr:row>427</xdr:row>
      <xdr:rowOff>85726</xdr:rowOff>
    </xdr:from>
    <xdr:ext cx="710292" cy="773268"/>
    <xdr:pic>
      <xdr:nvPicPr>
        <xdr:cNvPr id="35" name="Picture 3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11682" y="45704873"/>
          <a:ext cx="710292" cy="773268"/>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925"/>
  <sheetViews>
    <sheetView topLeftCell="A2819" zoomScale="70" zoomScaleNormal="70" workbookViewId="0">
      <selection activeCell="A2286" sqref="A2286:N2286"/>
    </sheetView>
  </sheetViews>
  <sheetFormatPr defaultRowHeight="15"/>
  <cols>
    <col min="1" max="1" width="7" customWidth="1"/>
    <col min="2" max="2" width="6.140625" customWidth="1"/>
    <col min="3" max="3" width="34" customWidth="1"/>
    <col min="4" max="4" width="8.28515625" customWidth="1"/>
    <col min="5" max="6" width="6.28515625" customWidth="1"/>
    <col min="7" max="7" width="6.42578125" customWidth="1"/>
    <col min="8" max="8" width="6.28515625" customWidth="1"/>
    <col min="9" max="9" width="7.140625" customWidth="1"/>
    <col min="10" max="10" width="6.85546875" customWidth="1"/>
    <col min="11" max="11" width="6.28515625" customWidth="1"/>
    <col min="12" max="12" width="8.28515625" customWidth="1"/>
    <col min="13" max="13" width="9.28515625" customWidth="1"/>
    <col min="14" max="14" width="9" customWidth="1"/>
    <col min="16" max="16" width="9.85546875" bestFit="1" customWidth="1"/>
  </cols>
  <sheetData>
    <row r="1" spans="1:16" s="6" customFormat="1" ht="73.5" customHeight="1">
      <c r="A1" s="5"/>
      <c r="B1" s="5"/>
      <c r="C1" s="1351" t="s">
        <v>14</v>
      </c>
      <c r="D1" s="1141"/>
      <c r="E1" s="1141"/>
      <c r="F1" s="1141"/>
      <c r="G1" s="1141"/>
      <c r="H1" s="1141"/>
      <c r="I1" s="1141"/>
      <c r="J1" s="1141"/>
      <c r="K1" s="1141"/>
      <c r="L1" s="1141"/>
      <c r="M1" s="5"/>
      <c r="N1" s="5"/>
      <c r="O1" s="5"/>
      <c r="P1" s="5"/>
    </row>
    <row r="2" spans="1:16" ht="15" customHeight="1">
      <c r="A2" s="1177" t="s">
        <v>23</v>
      </c>
      <c r="B2" s="1177"/>
      <c r="C2" s="46">
        <v>44992</v>
      </c>
      <c r="D2" s="10"/>
      <c r="E2" s="1178" t="s">
        <v>21</v>
      </c>
      <c r="F2" s="1178"/>
      <c r="G2" s="1178"/>
      <c r="H2" s="11"/>
      <c r="I2" s="8"/>
      <c r="J2" s="8"/>
      <c r="K2" s="8"/>
      <c r="L2" s="8"/>
      <c r="M2" s="8"/>
      <c r="N2" s="8"/>
      <c r="O2" s="2"/>
      <c r="P2" s="2"/>
    </row>
    <row r="3" spans="1:16" ht="15.75" customHeight="1">
      <c r="A3" s="1179" t="s">
        <v>26</v>
      </c>
      <c r="B3" s="1179"/>
      <c r="C3" s="22" t="s">
        <v>27</v>
      </c>
      <c r="D3" s="12"/>
      <c r="E3" s="1180" t="s">
        <v>20</v>
      </c>
      <c r="F3" s="1180"/>
      <c r="G3" s="1180"/>
      <c r="H3" s="1180"/>
      <c r="I3" s="8"/>
      <c r="J3" s="1181">
        <v>45108</v>
      </c>
      <c r="K3" s="1182"/>
      <c r="L3" s="1183"/>
      <c r="M3" s="13"/>
      <c r="N3" s="12"/>
      <c r="O3" s="2"/>
      <c r="P3" s="2"/>
    </row>
    <row r="4" spans="1:16" ht="17.25" customHeight="1">
      <c r="A4" s="1179" t="s">
        <v>15</v>
      </c>
      <c r="B4" s="1179"/>
      <c r="C4" s="22" t="s">
        <v>17</v>
      </c>
      <c r="D4" s="12"/>
      <c r="E4" s="1180" t="s">
        <v>18</v>
      </c>
      <c r="F4" s="1180"/>
      <c r="G4" s="1180"/>
      <c r="H4" s="1180"/>
      <c r="I4" s="8"/>
      <c r="J4" s="1219" t="s">
        <v>575</v>
      </c>
      <c r="K4" s="1219"/>
      <c r="L4" s="1219"/>
      <c r="M4" s="1219"/>
      <c r="N4" s="1219"/>
      <c r="O4" s="2"/>
      <c r="P4" s="2"/>
    </row>
    <row r="5" spans="1:16" ht="17.25" customHeight="1">
      <c r="A5" s="1179" t="s">
        <v>16</v>
      </c>
      <c r="B5" s="1179"/>
      <c r="C5" s="17">
        <v>90135827</v>
      </c>
      <c r="D5" s="10"/>
      <c r="E5" s="1178" t="s">
        <v>19</v>
      </c>
      <c r="F5" s="1178"/>
      <c r="G5" s="1178"/>
      <c r="H5" s="1178"/>
      <c r="I5" s="1178"/>
      <c r="J5" s="1144" t="s">
        <v>576</v>
      </c>
      <c r="K5" s="1195"/>
      <c r="L5" s="1195"/>
      <c r="M5" s="1195"/>
      <c r="N5" s="1145"/>
      <c r="O5" s="2"/>
      <c r="P5" s="2"/>
    </row>
    <row r="6" spans="1:16" ht="13.5" customHeight="1">
      <c r="A6" s="1188" t="s">
        <v>0</v>
      </c>
      <c r="B6" s="1188"/>
      <c r="C6" s="33"/>
      <c r="D6" s="8"/>
      <c r="E6" s="1180" t="s">
        <v>22</v>
      </c>
      <c r="F6" s="1180"/>
      <c r="G6" s="1180"/>
      <c r="H6" s="1189" t="s">
        <v>79</v>
      </c>
      <c r="I6" s="1189"/>
      <c r="J6" s="1190" t="s">
        <v>24</v>
      </c>
      <c r="K6" s="1190"/>
      <c r="L6" s="1190"/>
      <c r="M6" s="1182" t="s">
        <v>40</v>
      </c>
      <c r="N6" s="1183"/>
      <c r="O6" s="4"/>
      <c r="P6" s="1"/>
    </row>
    <row r="7" spans="1:16" ht="18.75">
      <c r="A7" s="1151" t="s">
        <v>1</v>
      </c>
      <c r="B7" s="1153"/>
      <c r="C7" s="1154"/>
      <c r="D7" s="1155" t="s">
        <v>2</v>
      </c>
      <c r="E7" s="1156"/>
      <c r="F7" s="1156"/>
      <c r="G7" s="1156"/>
      <c r="H7" s="1156"/>
      <c r="I7" s="1156"/>
      <c r="J7" s="1156"/>
      <c r="K7" s="1156"/>
      <c r="L7" s="1157"/>
      <c r="M7" s="1158" t="s">
        <v>10</v>
      </c>
      <c r="N7" s="1158" t="s">
        <v>11</v>
      </c>
      <c r="O7" s="1"/>
      <c r="P7" s="1"/>
    </row>
    <row r="8" spans="1:16" ht="18.75">
      <c r="A8" s="1161" t="s">
        <v>3</v>
      </c>
      <c r="B8" s="1161" t="s">
        <v>4</v>
      </c>
      <c r="C8" s="1163" t="s">
        <v>5</v>
      </c>
      <c r="D8" s="1165" t="s">
        <v>6</v>
      </c>
      <c r="E8" s="1151" t="s">
        <v>7</v>
      </c>
      <c r="F8" s="1153"/>
      <c r="G8" s="1153"/>
      <c r="H8" s="1153"/>
      <c r="I8" s="1153"/>
      <c r="J8" s="1153"/>
      <c r="K8" s="1153"/>
      <c r="L8" s="1154"/>
      <c r="M8" s="1159"/>
      <c r="N8" s="1159"/>
      <c r="O8" s="1"/>
      <c r="P8" s="1"/>
    </row>
    <row r="9" spans="1:16" ht="18.75">
      <c r="A9" s="1162"/>
      <c r="B9" s="1162"/>
      <c r="C9" s="1164"/>
      <c r="D9" s="1166"/>
      <c r="E9" s="1151" t="s">
        <v>8</v>
      </c>
      <c r="F9" s="1153"/>
      <c r="G9" s="1153"/>
      <c r="H9" s="1153"/>
      <c r="I9" s="1153"/>
      <c r="J9" s="1153"/>
      <c r="K9" s="1154"/>
      <c r="L9" s="23" t="s">
        <v>9</v>
      </c>
      <c r="M9" s="1160"/>
      <c r="N9" s="1160"/>
      <c r="O9" s="1"/>
      <c r="P9" s="1"/>
    </row>
    <row r="10" spans="1:16" ht="18.75" customHeight="1">
      <c r="A10" s="3"/>
      <c r="B10" s="3"/>
      <c r="C10" s="1167" t="s">
        <v>579</v>
      </c>
      <c r="D10" s="9" t="s">
        <v>29</v>
      </c>
      <c r="E10" s="1138" t="s">
        <v>38</v>
      </c>
      <c r="F10" s="1150"/>
      <c r="G10" s="1150"/>
      <c r="H10" s="1150"/>
      <c r="I10" s="1150"/>
      <c r="J10" s="1139"/>
      <c r="K10" s="1399">
        <v>44933</v>
      </c>
      <c r="L10" s="1171"/>
      <c r="M10" s="1172"/>
      <c r="N10" s="7"/>
      <c r="O10" s="1"/>
      <c r="P10" s="1"/>
    </row>
    <row r="11" spans="1:16" ht="18.75" customHeight="1">
      <c r="A11" s="3"/>
      <c r="B11" s="3"/>
      <c r="C11" s="1168"/>
      <c r="D11" s="29"/>
      <c r="E11" s="1144"/>
      <c r="F11" s="1145"/>
      <c r="G11" s="7"/>
      <c r="H11" s="1142" t="s">
        <v>578</v>
      </c>
      <c r="I11" s="1142"/>
      <c r="J11" s="1142"/>
      <c r="K11" s="1144"/>
      <c r="L11" s="1145"/>
      <c r="M11" s="35"/>
      <c r="N11" s="34"/>
      <c r="O11" s="1"/>
      <c r="P11" s="1"/>
    </row>
    <row r="12" spans="1:16" ht="18.75" customHeight="1">
      <c r="A12" s="3"/>
      <c r="B12" s="3"/>
      <c r="C12" s="1168"/>
      <c r="D12" s="28"/>
      <c r="E12" s="1144"/>
      <c r="F12" s="1145"/>
      <c r="G12" s="7"/>
      <c r="H12" s="1400">
        <v>45108</v>
      </c>
      <c r="I12" s="1142"/>
      <c r="J12" s="1142"/>
      <c r="K12" s="1144"/>
      <c r="L12" s="1145"/>
      <c r="M12" s="35"/>
      <c r="N12" s="34"/>
      <c r="O12" s="1"/>
      <c r="P12" s="1"/>
    </row>
    <row r="13" spans="1:16" ht="18.75" customHeight="1">
      <c r="A13" s="3"/>
      <c r="B13" s="3"/>
      <c r="C13" s="1168"/>
      <c r="D13" s="28"/>
      <c r="E13" s="1144"/>
      <c r="F13" s="1145"/>
      <c r="G13" s="7"/>
      <c r="H13" s="1142"/>
      <c r="I13" s="1142"/>
      <c r="J13" s="1142"/>
      <c r="K13" s="1144"/>
      <c r="L13" s="1145"/>
      <c r="M13" s="27"/>
      <c r="N13" s="34"/>
      <c r="O13" s="1"/>
      <c r="P13" s="1"/>
    </row>
    <row r="14" spans="1:16" ht="18.75" customHeight="1">
      <c r="A14" s="3"/>
      <c r="B14" s="3"/>
      <c r="C14" s="1168"/>
      <c r="D14" s="28"/>
      <c r="E14" s="1144"/>
      <c r="F14" s="1145"/>
      <c r="G14" s="7"/>
      <c r="H14" s="1142"/>
      <c r="I14" s="1142"/>
      <c r="J14" s="1142"/>
      <c r="K14" s="1144"/>
      <c r="L14" s="1145"/>
      <c r="M14" s="27"/>
      <c r="N14" s="34"/>
      <c r="O14" s="1"/>
      <c r="P14" s="1"/>
    </row>
    <row r="15" spans="1:16" ht="18.75" customHeight="1">
      <c r="A15" s="3"/>
      <c r="B15" s="3"/>
      <c r="C15" s="1168"/>
      <c r="D15" s="28"/>
      <c r="E15" s="1144"/>
      <c r="F15" s="1145"/>
      <c r="G15" s="7"/>
      <c r="H15" s="1142"/>
      <c r="I15" s="1142"/>
      <c r="J15" s="1142"/>
      <c r="K15" s="1144"/>
      <c r="L15" s="1145"/>
      <c r="M15" s="27"/>
      <c r="N15" s="31"/>
      <c r="O15" s="1"/>
      <c r="P15" s="1"/>
    </row>
    <row r="16" spans="1:16" ht="18.75" customHeight="1">
      <c r="A16" s="3"/>
      <c r="B16" s="3"/>
      <c r="C16" s="1168"/>
      <c r="D16" s="28"/>
      <c r="E16" s="1144"/>
      <c r="F16" s="1145"/>
      <c r="G16" s="7"/>
      <c r="H16" s="1173"/>
      <c r="I16" s="1174"/>
      <c r="J16" s="1175"/>
      <c r="K16" s="1144"/>
      <c r="L16" s="1145"/>
      <c r="M16" s="27"/>
      <c r="N16" s="31"/>
      <c r="O16" s="1"/>
      <c r="P16" s="1"/>
    </row>
    <row r="17" spans="1:16" ht="18.75" customHeight="1">
      <c r="A17" s="3"/>
      <c r="B17" s="3"/>
      <c r="C17" s="1169"/>
      <c r="D17" s="28"/>
      <c r="E17" s="1144"/>
      <c r="F17" s="1145"/>
      <c r="G17" s="7"/>
      <c r="H17" s="1142"/>
      <c r="I17" s="1142"/>
      <c r="J17" s="1142"/>
      <c r="K17" s="1143"/>
      <c r="L17" s="1143"/>
      <c r="M17" s="38"/>
      <c r="N17" s="30"/>
      <c r="O17" s="1"/>
      <c r="P17" s="1"/>
    </row>
    <row r="18" spans="1:16" ht="18.75">
      <c r="A18" s="3"/>
      <c r="B18" s="3"/>
      <c r="C18" s="7"/>
      <c r="D18" s="28"/>
      <c r="E18" s="1144"/>
      <c r="F18" s="1145"/>
      <c r="G18" s="7"/>
      <c r="H18" s="1142"/>
      <c r="I18" s="1142"/>
      <c r="J18" s="1142"/>
      <c r="K18" s="1398" t="s">
        <v>577</v>
      </c>
      <c r="L18" s="1398"/>
      <c r="M18" s="1398"/>
      <c r="N18" s="7"/>
      <c r="O18" s="1"/>
      <c r="P18" s="1"/>
    </row>
    <row r="19" spans="1:16" ht="18.75">
      <c r="A19" s="3"/>
      <c r="B19" s="3"/>
      <c r="C19" s="7"/>
      <c r="D19" s="28"/>
      <c r="E19" s="1146"/>
      <c r="F19" s="1146"/>
      <c r="G19" s="7"/>
      <c r="H19" s="1142"/>
      <c r="I19" s="1142"/>
      <c r="J19" s="1142"/>
      <c r="K19" s="1398"/>
      <c r="L19" s="1398"/>
      <c r="M19" s="1398"/>
      <c r="N19" s="7"/>
      <c r="O19" s="1"/>
      <c r="P19" s="1"/>
    </row>
    <row r="20" spans="1:16" ht="18.75">
      <c r="A20" s="3"/>
      <c r="B20" s="3"/>
      <c r="C20" s="7"/>
      <c r="D20" s="28"/>
      <c r="E20" s="1146"/>
      <c r="F20" s="1146"/>
      <c r="G20" s="36"/>
      <c r="H20" s="1142"/>
      <c r="I20" s="1142"/>
      <c r="J20" s="1142"/>
      <c r="K20" s="1398"/>
      <c r="L20" s="1398"/>
      <c r="M20" s="1398"/>
      <c r="N20" s="7"/>
      <c r="O20" s="1"/>
      <c r="P20" s="1"/>
    </row>
    <row r="21" spans="1:16" ht="18.75">
      <c r="A21" s="3"/>
      <c r="B21" s="3"/>
      <c r="C21" s="7"/>
      <c r="D21" s="28"/>
      <c r="E21" s="1146"/>
      <c r="F21" s="1146"/>
      <c r="G21" s="36"/>
      <c r="H21" s="1142"/>
      <c r="I21" s="1142"/>
      <c r="J21" s="1142"/>
      <c r="K21" s="7"/>
      <c r="L21" s="7"/>
      <c r="M21" s="7"/>
      <c r="N21" s="7"/>
      <c r="O21" s="1"/>
      <c r="P21" s="1"/>
    </row>
    <row r="22" spans="1:16" ht="15.75">
      <c r="A22" s="3"/>
      <c r="B22" s="3"/>
      <c r="C22" s="7"/>
      <c r="D22" s="28"/>
      <c r="E22" s="1146"/>
      <c r="F22" s="1146"/>
      <c r="G22" s="36"/>
      <c r="H22" s="1142"/>
      <c r="I22" s="1142"/>
      <c r="J22" s="1142"/>
      <c r="K22" s="7"/>
      <c r="L22" s="7"/>
      <c r="M22" s="7"/>
      <c r="N22" s="7"/>
    </row>
    <row r="23" spans="1:16" ht="18.75">
      <c r="A23" s="3"/>
      <c r="B23" s="3"/>
      <c r="C23" s="7"/>
      <c r="D23" s="28"/>
      <c r="E23" s="1146"/>
      <c r="F23" s="1146"/>
      <c r="G23" s="32"/>
      <c r="H23" s="1147"/>
      <c r="I23" s="1147"/>
      <c r="J23" s="1147"/>
      <c r="K23" s="7"/>
      <c r="L23" s="7"/>
      <c r="M23" s="7"/>
      <c r="N23" s="7"/>
      <c r="O23" s="1"/>
      <c r="P23" s="1"/>
    </row>
    <row r="24" spans="1:16" ht="15.75">
      <c r="A24" s="3"/>
      <c r="B24" s="3"/>
      <c r="C24" s="7"/>
      <c r="D24" s="28"/>
      <c r="E24" s="1144"/>
      <c r="F24" s="1145"/>
      <c r="G24" s="7"/>
      <c r="H24" s="1173"/>
      <c r="I24" s="1174"/>
      <c r="J24" s="1175"/>
      <c r="K24" s="7"/>
      <c r="L24" s="7"/>
      <c r="M24" s="7"/>
      <c r="N24" s="7"/>
    </row>
    <row r="27" spans="1:16" s="21" customFormat="1" ht="18.75">
      <c r="A27" s="1140" t="s">
        <v>12</v>
      </c>
      <c r="B27" s="1140"/>
      <c r="C27" s="1140"/>
      <c r="D27" s="1141" t="s">
        <v>25</v>
      </c>
      <c r="E27" s="1141"/>
      <c r="F27" s="1141"/>
      <c r="G27" s="1141"/>
      <c r="H27" s="1141"/>
      <c r="I27" s="19"/>
      <c r="J27" s="5"/>
      <c r="K27" s="5"/>
      <c r="L27" s="16" t="s">
        <v>13</v>
      </c>
      <c r="M27" s="16"/>
      <c r="N27" s="16"/>
      <c r="O27" s="20"/>
      <c r="P27" s="19"/>
    </row>
    <row r="28" spans="1:16" s="6" customFormat="1" ht="73.5" customHeight="1">
      <c r="A28" s="5"/>
      <c r="B28" s="5"/>
      <c r="C28" s="1351" t="s">
        <v>14</v>
      </c>
      <c r="D28" s="1141"/>
      <c r="E28" s="1141"/>
      <c r="F28" s="1141"/>
      <c r="G28" s="1141"/>
      <c r="H28" s="1141"/>
      <c r="I28" s="1141"/>
      <c r="J28" s="1141"/>
      <c r="K28" s="1141"/>
      <c r="L28" s="1141"/>
      <c r="M28" s="5"/>
      <c r="N28" s="5"/>
      <c r="O28" s="5"/>
      <c r="P28" s="5"/>
    </row>
    <row r="29" spans="1:16" ht="15" customHeight="1">
      <c r="A29" s="1177" t="s">
        <v>23</v>
      </c>
      <c r="B29" s="1177"/>
      <c r="C29" s="28" t="s">
        <v>28</v>
      </c>
      <c r="D29" s="10"/>
      <c r="E29" s="1178" t="s">
        <v>21</v>
      </c>
      <c r="F29" s="1178"/>
      <c r="G29" s="1178"/>
      <c r="H29" s="11"/>
      <c r="I29" s="8"/>
      <c r="J29" s="8"/>
      <c r="K29" s="8"/>
      <c r="L29" s="8"/>
      <c r="M29" s="8"/>
      <c r="N29" s="8"/>
      <c r="O29" s="2"/>
      <c r="P29" s="2"/>
    </row>
    <row r="30" spans="1:16" ht="15.75" customHeight="1">
      <c r="A30" s="1179" t="s">
        <v>26</v>
      </c>
      <c r="B30" s="1179"/>
      <c r="C30" s="22" t="s">
        <v>27</v>
      </c>
      <c r="D30" s="12"/>
      <c r="E30" s="1180" t="s">
        <v>20</v>
      </c>
      <c r="F30" s="1180"/>
      <c r="G30" s="1180"/>
      <c r="H30" s="1180"/>
      <c r="I30" s="8"/>
      <c r="J30" s="1181">
        <v>44562</v>
      </c>
      <c r="K30" s="1182"/>
      <c r="L30" s="1183"/>
      <c r="M30" s="13"/>
      <c r="N30" s="12"/>
      <c r="O30" s="2"/>
      <c r="P30" s="2"/>
    </row>
    <row r="31" spans="1:16" ht="17.25" customHeight="1">
      <c r="A31" s="1179" t="s">
        <v>15</v>
      </c>
      <c r="B31" s="1179"/>
      <c r="C31" s="22" t="s">
        <v>17</v>
      </c>
      <c r="D31" s="12"/>
      <c r="E31" s="1180" t="s">
        <v>18</v>
      </c>
      <c r="F31" s="1180"/>
      <c r="G31" s="1180"/>
      <c r="H31" s="1180"/>
      <c r="I31" s="8"/>
      <c r="J31" s="1219" t="s">
        <v>46</v>
      </c>
      <c r="K31" s="1219"/>
      <c r="L31" s="1219"/>
      <c r="M31" s="1219"/>
      <c r="N31" s="1219"/>
      <c r="O31" s="2"/>
      <c r="P31" s="2"/>
    </row>
    <row r="32" spans="1:16" ht="17.25" customHeight="1">
      <c r="A32" s="1179" t="s">
        <v>16</v>
      </c>
      <c r="B32" s="1179"/>
      <c r="C32" s="17">
        <v>90130274</v>
      </c>
      <c r="D32" s="10"/>
      <c r="E32" s="1178" t="s">
        <v>19</v>
      </c>
      <c r="F32" s="1178"/>
      <c r="G32" s="1178"/>
      <c r="H32" s="1178"/>
      <c r="I32" s="1178"/>
      <c r="J32" s="1144" t="s">
        <v>44</v>
      </c>
      <c r="K32" s="1195"/>
      <c r="L32" s="1195"/>
      <c r="M32" s="1195"/>
      <c r="N32" s="1145"/>
      <c r="O32" s="2"/>
      <c r="P32" s="2"/>
    </row>
    <row r="33" spans="1:16" ht="13.5" customHeight="1">
      <c r="A33" s="1188" t="s">
        <v>0</v>
      </c>
      <c r="B33" s="1188"/>
      <c r="C33" s="33">
        <v>8260103472031</v>
      </c>
      <c r="D33" s="8"/>
      <c r="E33" s="1180" t="s">
        <v>22</v>
      </c>
      <c r="F33" s="1180"/>
      <c r="G33" s="1180"/>
      <c r="H33" s="1189" t="s">
        <v>47</v>
      </c>
      <c r="I33" s="1189"/>
      <c r="J33" s="1190" t="s">
        <v>24</v>
      </c>
      <c r="K33" s="1190"/>
      <c r="L33" s="1190"/>
      <c r="M33" s="1182" t="s">
        <v>40</v>
      </c>
      <c r="N33" s="1183"/>
      <c r="O33" s="4"/>
      <c r="P33" s="1"/>
    </row>
    <row r="34" spans="1:16" ht="18.75">
      <c r="A34" s="1151" t="s">
        <v>1</v>
      </c>
      <c r="B34" s="1153"/>
      <c r="C34" s="1154"/>
      <c r="D34" s="1155" t="s">
        <v>2</v>
      </c>
      <c r="E34" s="1156"/>
      <c r="F34" s="1156"/>
      <c r="G34" s="1156"/>
      <c r="H34" s="1156"/>
      <c r="I34" s="1156"/>
      <c r="J34" s="1156"/>
      <c r="K34" s="1156"/>
      <c r="L34" s="1157"/>
      <c r="M34" s="1158" t="s">
        <v>10</v>
      </c>
      <c r="N34" s="1158" t="s">
        <v>11</v>
      </c>
      <c r="O34" s="1"/>
      <c r="P34" s="1"/>
    </row>
    <row r="35" spans="1:16" ht="18.75">
      <c r="A35" s="1161" t="s">
        <v>3</v>
      </c>
      <c r="B35" s="1161" t="s">
        <v>4</v>
      </c>
      <c r="C35" s="1163" t="s">
        <v>5</v>
      </c>
      <c r="D35" s="1165" t="s">
        <v>6</v>
      </c>
      <c r="E35" s="1151" t="s">
        <v>7</v>
      </c>
      <c r="F35" s="1153"/>
      <c r="G35" s="1153"/>
      <c r="H35" s="1153"/>
      <c r="I35" s="1153"/>
      <c r="J35" s="1153"/>
      <c r="K35" s="1153"/>
      <c r="L35" s="1154"/>
      <c r="M35" s="1159"/>
      <c r="N35" s="1159"/>
      <c r="O35" s="1"/>
      <c r="P35" s="1"/>
    </row>
    <row r="36" spans="1:16" ht="18.75">
      <c r="A36" s="1162"/>
      <c r="B36" s="1162"/>
      <c r="C36" s="1164"/>
      <c r="D36" s="1166"/>
      <c r="E36" s="1151" t="s">
        <v>8</v>
      </c>
      <c r="F36" s="1153"/>
      <c r="G36" s="1153"/>
      <c r="H36" s="1153"/>
      <c r="I36" s="1153"/>
      <c r="J36" s="1153"/>
      <c r="K36" s="1154"/>
      <c r="L36" s="23" t="s">
        <v>9</v>
      </c>
      <c r="M36" s="1160"/>
      <c r="N36" s="1160"/>
      <c r="O36" s="1"/>
      <c r="P36" s="1"/>
    </row>
    <row r="37" spans="1:16" ht="18.75" customHeight="1">
      <c r="A37" s="3"/>
      <c r="B37" s="3"/>
      <c r="C37" s="1167" t="s">
        <v>39</v>
      </c>
      <c r="D37" s="9" t="s">
        <v>29</v>
      </c>
      <c r="E37" s="1138" t="s">
        <v>38</v>
      </c>
      <c r="F37" s="1150"/>
      <c r="G37" s="1150"/>
      <c r="H37" s="1150"/>
      <c r="I37" s="1150"/>
      <c r="J37" s="1139"/>
      <c r="K37" s="1170" t="s">
        <v>43</v>
      </c>
      <c r="L37" s="1171"/>
      <c r="M37" s="1172"/>
      <c r="N37" s="7"/>
      <c r="O37" s="1"/>
      <c r="P37" s="1"/>
    </row>
    <row r="38" spans="1:16" ht="18.75" customHeight="1">
      <c r="A38" s="3"/>
      <c r="B38" s="3"/>
      <c r="C38" s="1168"/>
      <c r="D38" s="29">
        <v>1</v>
      </c>
      <c r="E38" s="1144" t="s">
        <v>30</v>
      </c>
      <c r="F38" s="1145"/>
      <c r="G38" s="7"/>
      <c r="H38" s="1142">
        <v>21950</v>
      </c>
      <c r="I38" s="1142"/>
      <c r="J38" s="1142"/>
      <c r="K38" s="1144" t="s">
        <v>30</v>
      </c>
      <c r="L38" s="1145"/>
      <c r="M38" s="35">
        <v>1520</v>
      </c>
      <c r="N38" s="34"/>
      <c r="O38" s="1"/>
      <c r="P38" s="1"/>
    </row>
    <row r="39" spans="1:16" ht="18.75" customHeight="1">
      <c r="A39" s="3"/>
      <c r="B39" s="3"/>
      <c r="C39" s="1168"/>
      <c r="D39" s="28">
        <v>1810</v>
      </c>
      <c r="E39" s="1144" t="s">
        <v>32</v>
      </c>
      <c r="F39" s="1145"/>
      <c r="G39" s="7"/>
      <c r="H39" s="1142">
        <v>29885</v>
      </c>
      <c r="I39" s="1142"/>
      <c r="J39" s="1142"/>
      <c r="K39" s="1144" t="s">
        <v>32</v>
      </c>
      <c r="L39" s="1145"/>
      <c r="M39" s="35">
        <v>760</v>
      </c>
      <c r="N39" s="34"/>
      <c r="O39" s="1"/>
      <c r="P39" s="1"/>
    </row>
    <row r="40" spans="1:16" ht="18.75" customHeight="1">
      <c r="A40" s="3"/>
      <c r="B40" s="3"/>
      <c r="C40" s="1168"/>
      <c r="D40" s="28">
        <v>2224</v>
      </c>
      <c r="E40" s="1144" t="s">
        <v>33</v>
      </c>
      <c r="F40" s="1145"/>
      <c r="G40" s="7"/>
      <c r="H40" s="1142">
        <f>SUM(H38*0.1)</f>
        <v>2195</v>
      </c>
      <c r="I40" s="1142"/>
      <c r="J40" s="1142"/>
      <c r="K40" s="1144" t="s">
        <v>33</v>
      </c>
      <c r="L40" s="1145"/>
      <c r="M40" s="27">
        <v>152</v>
      </c>
      <c r="N40" s="34"/>
      <c r="O40" s="1"/>
      <c r="P40" s="1"/>
    </row>
    <row r="41" spans="1:16" ht="18.75" customHeight="1">
      <c r="A41" s="3"/>
      <c r="B41" s="3"/>
      <c r="C41" s="1168"/>
      <c r="D41" s="28">
        <v>2247</v>
      </c>
      <c r="E41" s="1144" t="s">
        <v>34</v>
      </c>
      <c r="F41" s="1145"/>
      <c r="G41" s="7"/>
      <c r="H41" s="1142">
        <f>SUM(H38*0.1)</f>
        <v>2195</v>
      </c>
      <c r="I41" s="1142"/>
      <c r="J41" s="1142"/>
      <c r="K41" s="1144" t="s">
        <v>34</v>
      </c>
      <c r="L41" s="1145"/>
      <c r="M41" s="27">
        <v>152</v>
      </c>
      <c r="N41" s="34"/>
      <c r="O41" s="1"/>
      <c r="P41" s="1"/>
    </row>
    <row r="42" spans="1:16" ht="18.75" customHeight="1">
      <c r="A42" s="3"/>
      <c r="B42" s="3"/>
      <c r="C42" s="1168"/>
      <c r="D42" s="28">
        <v>2265</v>
      </c>
      <c r="E42" s="1144" t="s">
        <v>45</v>
      </c>
      <c r="F42" s="1145"/>
      <c r="G42" s="7"/>
      <c r="H42" s="1142">
        <f>SUM(H38*0.1)</f>
        <v>2195</v>
      </c>
      <c r="I42" s="1142"/>
      <c r="J42" s="1142"/>
      <c r="K42" s="1144" t="s">
        <v>45</v>
      </c>
      <c r="L42" s="1145"/>
      <c r="M42" s="27">
        <v>152</v>
      </c>
      <c r="N42" s="31"/>
      <c r="O42" s="1"/>
      <c r="P42" s="1"/>
    </row>
    <row r="43" spans="1:16" ht="18.75" customHeight="1">
      <c r="A43" s="3"/>
      <c r="B43" s="3"/>
      <c r="C43" s="1168"/>
      <c r="D43" s="28">
        <v>2309</v>
      </c>
      <c r="E43" s="1144" t="s">
        <v>36</v>
      </c>
      <c r="F43" s="1145"/>
      <c r="G43" s="7"/>
      <c r="H43" s="1173">
        <f>SUM(H38*0.1)</f>
        <v>2195</v>
      </c>
      <c r="I43" s="1174"/>
      <c r="J43" s="1175"/>
      <c r="K43" s="1144" t="s">
        <v>36</v>
      </c>
      <c r="L43" s="1145"/>
      <c r="M43" s="27">
        <v>152</v>
      </c>
      <c r="N43" s="31"/>
      <c r="O43" s="1"/>
      <c r="P43" s="1"/>
    </row>
    <row r="44" spans="1:16" ht="18.75" customHeight="1">
      <c r="A44" s="3"/>
      <c r="B44" s="3"/>
      <c r="C44" s="1169"/>
      <c r="D44" s="28"/>
      <c r="E44" s="1144"/>
      <c r="F44" s="1145"/>
      <c r="G44" s="7"/>
      <c r="H44" s="1142"/>
      <c r="I44" s="1142"/>
      <c r="J44" s="1142"/>
      <c r="K44" s="1143"/>
      <c r="L44" s="1143"/>
      <c r="M44" s="38"/>
      <c r="N44" s="30"/>
      <c r="O44" s="1"/>
      <c r="P44" s="1"/>
    </row>
    <row r="45" spans="1:16" ht="18.75">
      <c r="A45" s="3"/>
      <c r="B45" s="3"/>
      <c r="C45" s="7"/>
      <c r="D45" s="28"/>
      <c r="E45" s="1144"/>
      <c r="F45" s="1145"/>
      <c r="G45" s="7"/>
      <c r="H45" s="1142"/>
      <c r="I45" s="1142"/>
      <c r="J45" s="1142"/>
      <c r="K45" s="1398" t="s">
        <v>41</v>
      </c>
      <c r="L45" s="1398"/>
      <c r="M45" s="1398"/>
      <c r="N45" s="7"/>
      <c r="O45" s="1"/>
      <c r="P45" s="1"/>
    </row>
    <row r="46" spans="1:16" ht="18.75">
      <c r="A46" s="3"/>
      <c r="B46" s="3"/>
      <c r="C46" s="7"/>
      <c r="D46" s="28"/>
      <c r="E46" s="1146"/>
      <c r="F46" s="1146"/>
      <c r="G46" s="7"/>
      <c r="H46" s="1142"/>
      <c r="I46" s="1142"/>
      <c r="J46" s="1142"/>
      <c r="K46" s="1398"/>
      <c r="L46" s="1398"/>
      <c r="M46" s="1398"/>
      <c r="N46" s="7"/>
      <c r="O46" s="1"/>
      <c r="P46" s="1"/>
    </row>
    <row r="47" spans="1:16" ht="18.75">
      <c r="A47" s="3"/>
      <c r="B47" s="3"/>
      <c r="C47" s="7"/>
      <c r="D47" s="28"/>
      <c r="E47" s="1146"/>
      <c r="F47" s="1146"/>
      <c r="G47" s="36"/>
      <c r="H47" s="1142"/>
      <c r="I47" s="1142"/>
      <c r="J47" s="1142"/>
      <c r="K47" s="1398"/>
      <c r="L47" s="1398"/>
      <c r="M47" s="1398"/>
      <c r="N47" s="7"/>
      <c r="O47" s="1"/>
      <c r="P47" s="1"/>
    </row>
    <row r="48" spans="1:16" ht="18.75">
      <c r="A48" s="3"/>
      <c r="B48" s="3"/>
      <c r="C48" s="7"/>
      <c r="D48" s="28"/>
      <c r="E48" s="1146"/>
      <c r="F48" s="1146"/>
      <c r="G48" s="36"/>
      <c r="H48" s="1142"/>
      <c r="I48" s="1142"/>
      <c r="J48" s="1142"/>
      <c r="K48" s="7"/>
      <c r="L48" s="7"/>
      <c r="M48" s="7"/>
      <c r="N48" s="7"/>
      <c r="O48" s="1"/>
      <c r="P48" s="1"/>
    </row>
    <row r="49" spans="1:16" ht="15.75">
      <c r="A49" s="3"/>
      <c r="B49" s="3"/>
      <c r="C49" s="7"/>
      <c r="D49" s="28"/>
      <c r="E49" s="1146"/>
      <c r="F49" s="1146"/>
      <c r="G49" s="36"/>
      <c r="H49" s="1142"/>
      <c r="I49" s="1142"/>
      <c r="J49" s="1142"/>
      <c r="K49" s="7"/>
      <c r="L49" s="7"/>
      <c r="M49" s="7"/>
      <c r="N49" s="7"/>
    </row>
    <row r="50" spans="1:16" ht="18.75">
      <c r="A50" s="3"/>
      <c r="B50" s="3"/>
      <c r="C50" s="7"/>
      <c r="D50" s="28"/>
      <c r="E50" s="1146"/>
      <c r="F50" s="1146"/>
      <c r="G50" s="32"/>
      <c r="H50" s="1147"/>
      <c r="I50" s="1147"/>
      <c r="J50" s="1147"/>
      <c r="K50" s="7"/>
      <c r="L50" s="7"/>
      <c r="M50" s="7"/>
      <c r="N50" s="7"/>
      <c r="O50" s="1"/>
      <c r="P50" s="1"/>
    </row>
    <row r="51" spans="1:16" ht="15.75">
      <c r="A51" s="3"/>
      <c r="B51" s="3"/>
      <c r="C51" s="7"/>
      <c r="D51" s="28"/>
      <c r="E51" s="1144"/>
      <c r="F51" s="1145"/>
      <c r="G51" s="7"/>
      <c r="H51" s="1173"/>
      <c r="I51" s="1174"/>
      <c r="J51" s="1175"/>
      <c r="K51" s="7"/>
      <c r="L51" s="7"/>
      <c r="M51" s="7"/>
      <c r="N51" s="7"/>
    </row>
    <row r="54" spans="1:16" s="21" customFormat="1" ht="18.75">
      <c r="A54" s="1140" t="s">
        <v>12</v>
      </c>
      <c r="B54" s="1140"/>
      <c r="C54" s="1140"/>
      <c r="D54" s="1141" t="s">
        <v>25</v>
      </c>
      <c r="E54" s="1141"/>
      <c r="F54" s="1141"/>
      <c r="G54" s="1141"/>
      <c r="H54" s="1141"/>
      <c r="I54" s="19"/>
      <c r="J54" s="5"/>
      <c r="K54" s="5"/>
      <c r="L54" s="18" t="s">
        <v>13</v>
      </c>
      <c r="M54" s="18"/>
      <c r="N54" s="18"/>
      <c r="O54" s="20"/>
      <c r="P54" s="19"/>
    </row>
    <row r="55" spans="1:16" s="6" customFormat="1" ht="73.5" customHeight="1">
      <c r="A55" s="5"/>
      <c r="B55" s="5"/>
      <c r="C55" s="1351" t="s">
        <v>14</v>
      </c>
      <c r="D55" s="1141"/>
      <c r="E55" s="1141"/>
      <c r="F55" s="1141"/>
      <c r="G55" s="1141"/>
      <c r="H55" s="1141"/>
      <c r="I55" s="1141"/>
      <c r="J55" s="1141"/>
      <c r="K55" s="1141"/>
      <c r="L55" s="1141"/>
      <c r="M55" s="5"/>
      <c r="N55" s="5"/>
      <c r="O55" s="5"/>
      <c r="P55" s="5"/>
    </row>
    <row r="56" spans="1:16" ht="15" customHeight="1">
      <c r="A56" s="1177" t="s">
        <v>23</v>
      </c>
      <c r="B56" s="1177"/>
      <c r="C56" s="28" t="s">
        <v>28</v>
      </c>
      <c r="D56" s="10"/>
      <c r="E56" s="1178" t="s">
        <v>21</v>
      </c>
      <c r="F56" s="1178"/>
      <c r="G56" s="1178"/>
      <c r="H56" s="11"/>
      <c r="I56" s="8"/>
      <c r="J56" s="8"/>
      <c r="K56" s="8"/>
      <c r="L56" s="8"/>
      <c r="M56" s="8"/>
      <c r="N56" s="8"/>
      <c r="O56" s="2"/>
      <c r="P56" s="2"/>
    </row>
    <row r="57" spans="1:16" ht="15.75" customHeight="1">
      <c r="A57" s="1179" t="s">
        <v>26</v>
      </c>
      <c r="B57" s="1179"/>
      <c r="C57" s="22" t="s">
        <v>27</v>
      </c>
      <c r="D57" s="12"/>
      <c r="E57" s="1180" t="s">
        <v>20</v>
      </c>
      <c r="F57" s="1180"/>
      <c r="G57" s="1180"/>
      <c r="H57" s="1180"/>
      <c r="I57" s="8"/>
      <c r="J57" s="1181">
        <v>44562</v>
      </c>
      <c r="K57" s="1182"/>
      <c r="L57" s="1183"/>
      <c r="M57" s="13"/>
      <c r="N57" s="12"/>
      <c r="O57" s="2"/>
      <c r="P57" s="2"/>
    </row>
    <row r="58" spans="1:16" ht="17.25" customHeight="1">
      <c r="A58" s="1179" t="s">
        <v>15</v>
      </c>
      <c r="B58" s="1179"/>
      <c r="C58" s="22" t="s">
        <v>17</v>
      </c>
      <c r="D58" s="12"/>
      <c r="E58" s="1180" t="s">
        <v>18</v>
      </c>
      <c r="F58" s="1180"/>
      <c r="G58" s="1180"/>
      <c r="H58" s="1180"/>
      <c r="I58" s="8"/>
      <c r="J58" s="1219" t="s">
        <v>48</v>
      </c>
      <c r="K58" s="1219"/>
      <c r="L58" s="1219"/>
      <c r="M58" s="1219"/>
      <c r="N58" s="1219"/>
      <c r="O58" s="2"/>
      <c r="P58" s="2"/>
    </row>
    <row r="59" spans="1:16" ht="17.25" customHeight="1">
      <c r="A59" s="1179" t="s">
        <v>16</v>
      </c>
      <c r="B59" s="1179"/>
      <c r="C59" s="17">
        <v>90130280</v>
      </c>
      <c r="D59" s="10"/>
      <c r="E59" s="1178" t="s">
        <v>19</v>
      </c>
      <c r="F59" s="1178"/>
      <c r="G59" s="1178"/>
      <c r="H59" s="1178"/>
      <c r="I59" s="1178"/>
      <c r="J59" s="1144" t="s">
        <v>44</v>
      </c>
      <c r="K59" s="1195"/>
      <c r="L59" s="1195"/>
      <c r="M59" s="1195"/>
      <c r="N59" s="1145"/>
      <c r="O59" s="2"/>
      <c r="P59" s="2"/>
    </row>
    <row r="60" spans="1:16" ht="13.5" customHeight="1">
      <c r="A60" s="1188" t="s">
        <v>0</v>
      </c>
      <c r="B60" s="1188"/>
      <c r="C60" s="33">
        <v>8220393515463</v>
      </c>
      <c r="D60" s="8"/>
      <c r="E60" s="1180" t="s">
        <v>22</v>
      </c>
      <c r="F60" s="1180"/>
      <c r="G60" s="1180"/>
      <c r="H60" s="1189" t="s">
        <v>37</v>
      </c>
      <c r="I60" s="1189"/>
      <c r="J60" s="1190" t="s">
        <v>24</v>
      </c>
      <c r="K60" s="1190"/>
      <c r="L60" s="1190"/>
      <c r="M60" s="1182" t="s">
        <v>40</v>
      </c>
      <c r="N60" s="1183"/>
      <c r="O60" s="4"/>
      <c r="P60" s="1"/>
    </row>
    <row r="61" spans="1:16" ht="18.75">
      <c r="A61" s="1151" t="s">
        <v>1</v>
      </c>
      <c r="B61" s="1153"/>
      <c r="C61" s="1154"/>
      <c r="D61" s="1155" t="s">
        <v>2</v>
      </c>
      <c r="E61" s="1156"/>
      <c r="F61" s="1156"/>
      <c r="G61" s="1156"/>
      <c r="H61" s="1156"/>
      <c r="I61" s="1156"/>
      <c r="J61" s="1156"/>
      <c r="K61" s="1156"/>
      <c r="L61" s="1157"/>
      <c r="M61" s="1158" t="s">
        <v>10</v>
      </c>
      <c r="N61" s="1158" t="s">
        <v>11</v>
      </c>
      <c r="O61" s="1"/>
      <c r="P61" s="1"/>
    </row>
    <row r="62" spans="1:16" ht="18.75">
      <c r="A62" s="1161" t="s">
        <v>3</v>
      </c>
      <c r="B62" s="1161" t="s">
        <v>4</v>
      </c>
      <c r="C62" s="1163" t="s">
        <v>5</v>
      </c>
      <c r="D62" s="1165" t="s">
        <v>6</v>
      </c>
      <c r="E62" s="1151" t="s">
        <v>7</v>
      </c>
      <c r="F62" s="1153"/>
      <c r="G62" s="1153"/>
      <c r="H62" s="1153"/>
      <c r="I62" s="1153"/>
      <c r="J62" s="1153"/>
      <c r="K62" s="1153"/>
      <c r="L62" s="1154"/>
      <c r="M62" s="1159"/>
      <c r="N62" s="1159"/>
      <c r="O62" s="1"/>
      <c r="P62" s="1"/>
    </row>
    <row r="63" spans="1:16" ht="18.75">
      <c r="A63" s="1162"/>
      <c r="B63" s="1162"/>
      <c r="C63" s="1164"/>
      <c r="D63" s="1166"/>
      <c r="E63" s="1151" t="s">
        <v>8</v>
      </c>
      <c r="F63" s="1153"/>
      <c r="G63" s="1153"/>
      <c r="H63" s="1153"/>
      <c r="I63" s="1153"/>
      <c r="J63" s="1153"/>
      <c r="K63" s="1154"/>
      <c r="L63" s="23" t="s">
        <v>9</v>
      </c>
      <c r="M63" s="1160"/>
      <c r="N63" s="1160"/>
      <c r="O63" s="1"/>
      <c r="P63" s="1"/>
    </row>
    <row r="64" spans="1:16" ht="18.75" customHeight="1">
      <c r="A64" s="3"/>
      <c r="B64" s="3"/>
      <c r="C64" s="1167" t="s">
        <v>302</v>
      </c>
      <c r="D64" s="406" t="s">
        <v>29</v>
      </c>
      <c r="E64" s="1258" t="s">
        <v>303</v>
      </c>
      <c r="F64" s="1259"/>
      <c r="G64" s="1259"/>
      <c r="H64" s="1259"/>
      <c r="I64" s="1259"/>
      <c r="J64" s="1260"/>
      <c r="K64" s="1449" t="s">
        <v>311</v>
      </c>
      <c r="L64" s="1450"/>
      <c r="M64" s="1451"/>
      <c r="N64" s="7"/>
      <c r="O64" s="1"/>
      <c r="P64" s="1"/>
    </row>
    <row r="65" spans="1:16" ht="18.75" customHeight="1">
      <c r="A65" s="3"/>
      <c r="B65" s="3"/>
      <c r="C65" s="1168"/>
      <c r="D65" s="29">
        <v>1</v>
      </c>
      <c r="E65" s="1146" t="s">
        <v>286</v>
      </c>
      <c r="F65" s="1146"/>
      <c r="G65" s="1146"/>
      <c r="H65" s="1142">
        <v>26510</v>
      </c>
      <c r="I65" s="1142"/>
      <c r="J65" s="1142"/>
      <c r="K65" s="1452"/>
      <c r="L65" s="1453"/>
      <c r="M65" s="1454"/>
      <c r="N65" s="34"/>
      <c r="O65" s="1"/>
      <c r="P65" s="1"/>
    </row>
    <row r="66" spans="1:16" ht="18.75" customHeight="1">
      <c r="A66" s="3"/>
      <c r="B66" s="3"/>
      <c r="C66" s="1168"/>
      <c r="D66" s="400">
        <v>1001</v>
      </c>
      <c r="E66" s="1146" t="s">
        <v>31</v>
      </c>
      <c r="F66" s="1146"/>
      <c r="G66" s="1146"/>
      <c r="H66" s="1142">
        <v>4091</v>
      </c>
      <c r="I66" s="1142"/>
      <c r="J66" s="1142"/>
      <c r="K66" s="1144" t="s">
        <v>30</v>
      </c>
      <c r="L66" s="1145"/>
      <c r="M66" s="35">
        <v>45600</v>
      </c>
      <c r="N66" s="34"/>
      <c r="O66" s="1"/>
      <c r="P66" s="1"/>
    </row>
    <row r="67" spans="1:16" ht="18.75" customHeight="1">
      <c r="A67" s="3"/>
      <c r="B67" s="3"/>
      <c r="C67" s="1168"/>
      <c r="D67" s="400">
        <v>1210</v>
      </c>
      <c r="E67" s="1146" t="s">
        <v>71</v>
      </c>
      <c r="F67" s="1146"/>
      <c r="G67" s="1146"/>
      <c r="H67" s="1142">
        <v>5000</v>
      </c>
      <c r="I67" s="1142"/>
      <c r="J67" s="1142"/>
      <c r="K67" s="1235" t="s">
        <v>331</v>
      </c>
      <c r="L67" s="1237"/>
      <c r="M67" s="1245">
        <v>22800</v>
      </c>
      <c r="N67" s="34"/>
      <c r="O67" s="1"/>
      <c r="P67" s="1"/>
    </row>
    <row r="68" spans="1:16" ht="18.75" customHeight="1">
      <c r="A68" s="3"/>
      <c r="B68" s="3"/>
      <c r="C68" s="1168"/>
      <c r="D68" s="400">
        <v>1300</v>
      </c>
      <c r="E68" s="1146" t="s">
        <v>73</v>
      </c>
      <c r="F68" s="1146"/>
      <c r="G68" s="1146"/>
      <c r="H68" s="1142">
        <v>1500</v>
      </c>
      <c r="I68" s="1142"/>
      <c r="J68" s="1142"/>
      <c r="K68" s="1238"/>
      <c r="L68" s="1240"/>
      <c r="M68" s="1455"/>
      <c r="N68" s="34"/>
      <c r="O68" s="1"/>
      <c r="P68" s="1"/>
    </row>
    <row r="69" spans="1:16" ht="18.75" customHeight="1">
      <c r="A69" s="3"/>
      <c r="B69" s="3"/>
      <c r="C69" s="1168"/>
      <c r="D69" s="400">
        <v>1810</v>
      </c>
      <c r="E69" s="1146" t="s">
        <v>304</v>
      </c>
      <c r="F69" s="1146"/>
      <c r="G69" s="1146"/>
      <c r="H69" s="1262">
        <v>32165</v>
      </c>
      <c r="I69" s="1262"/>
      <c r="J69" s="1262"/>
      <c r="K69" s="1144" t="s">
        <v>142</v>
      </c>
      <c r="L69" s="1145"/>
      <c r="M69" s="403">
        <v>6232</v>
      </c>
      <c r="N69" s="31"/>
      <c r="O69" s="1"/>
      <c r="P69" s="1"/>
    </row>
    <row r="70" spans="1:16" ht="18.75" customHeight="1">
      <c r="A70" s="3"/>
      <c r="B70" s="3"/>
      <c r="C70" s="1168"/>
      <c r="D70" s="400">
        <v>1820</v>
      </c>
      <c r="E70" s="1146" t="s">
        <v>72</v>
      </c>
      <c r="F70" s="1146"/>
      <c r="G70" s="1146"/>
      <c r="H70" s="1142">
        <v>14000</v>
      </c>
      <c r="I70" s="1142"/>
      <c r="J70" s="1142"/>
      <c r="K70" s="1258" t="s">
        <v>327</v>
      </c>
      <c r="L70" s="1260"/>
      <c r="M70" s="1264">
        <f>SUM(M66:M69)</f>
        <v>74632</v>
      </c>
      <c r="N70" s="31"/>
      <c r="O70" s="1"/>
      <c r="P70" s="1"/>
    </row>
    <row r="71" spans="1:16" ht="18.75" customHeight="1">
      <c r="A71" s="3"/>
      <c r="B71" s="3"/>
      <c r="C71" s="1169"/>
      <c r="D71" s="400">
        <v>1978</v>
      </c>
      <c r="E71" s="1146" t="s">
        <v>74</v>
      </c>
      <c r="F71" s="1146"/>
      <c r="G71" s="1146"/>
      <c r="H71" s="1142">
        <v>9000</v>
      </c>
      <c r="I71" s="1142"/>
      <c r="J71" s="1142"/>
      <c r="K71" s="1279"/>
      <c r="L71" s="1280"/>
      <c r="M71" s="1166"/>
      <c r="N71" s="30"/>
      <c r="O71" s="1"/>
      <c r="P71" s="1"/>
    </row>
    <row r="72" spans="1:16" ht="18.75" customHeight="1">
      <c r="A72" s="3"/>
      <c r="B72" s="3"/>
      <c r="C72" s="7"/>
      <c r="D72" s="400">
        <v>2211</v>
      </c>
      <c r="E72" s="1146" t="s">
        <v>305</v>
      </c>
      <c r="F72" s="1146"/>
      <c r="G72" s="1146"/>
      <c r="H72" s="1142">
        <v>1588</v>
      </c>
      <c r="I72" s="1142"/>
      <c r="J72" s="1142"/>
      <c r="K72" s="1143"/>
      <c r="L72" s="1143"/>
      <c r="M72" s="117"/>
      <c r="N72" s="7"/>
      <c r="O72" s="1"/>
      <c r="P72" s="1"/>
    </row>
    <row r="73" spans="1:16" ht="18.75" customHeight="1">
      <c r="A73" s="3"/>
      <c r="B73" s="3"/>
      <c r="C73" s="7"/>
      <c r="D73" s="400">
        <v>2224</v>
      </c>
      <c r="E73" s="1146" t="s">
        <v>306</v>
      </c>
      <c r="F73" s="1146"/>
      <c r="G73" s="1146"/>
      <c r="H73" s="1142">
        <f>SUM(H65*0.1)</f>
        <v>2651</v>
      </c>
      <c r="I73" s="1142"/>
      <c r="J73" s="1142"/>
      <c r="K73" s="1143"/>
      <c r="L73" s="1143"/>
      <c r="M73" s="117"/>
      <c r="N73" s="7"/>
      <c r="O73" s="1"/>
      <c r="P73" s="1"/>
    </row>
    <row r="74" spans="1:16" ht="18.75" customHeight="1">
      <c r="A74" s="3"/>
      <c r="B74" s="3"/>
      <c r="C74" s="7"/>
      <c r="D74" s="400">
        <v>2247</v>
      </c>
      <c r="E74" s="1146" t="s">
        <v>307</v>
      </c>
      <c r="F74" s="1146"/>
      <c r="G74" s="1146"/>
      <c r="H74" s="1142">
        <f>SUM(H65*0.1)</f>
        <v>2651</v>
      </c>
      <c r="I74" s="1142"/>
      <c r="J74" s="1142"/>
      <c r="K74" s="1143"/>
      <c r="L74" s="1143"/>
      <c r="M74" s="117"/>
      <c r="N74" s="7"/>
      <c r="O74" s="1"/>
      <c r="P74" s="1"/>
    </row>
    <row r="75" spans="1:16" ht="18.75">
      <c r="A75" s="3"/>
      <c r="B75" s="3"/>
      <c r="C75" s="7"/>
      <c r="D75" s="28">
        <v>2264</v>
      </c>
      <c r="E75" s="1146" t="s">
        <v>308</v>
      </c>
      <c r="F75" s="1146"/>
      <c r="G75" s="1146"/>
      <c r="H75" s="1142">
        <f>SUM(H65*0.1)</f>
        <v>2651</v>
      </c>
      <c r="I75" s="1142"/>
      <c r="J75" s="1142"/>
      <c r="K75" s="1143"/>
      <c r="L75" s="1143"/>
      <c r="M75" s="7"/>
      <c r="N75" s="7"/>
      <c r="O75" s="1"/>
      <c r="P75" s="1"/>
    </row>
    <row r="76" spans="1:16" ht="15.75">
      <c r="A76" s="3"/>
      <c r="B76" s="3"/>
      <c r="C76" s="7"/>
      <c r="D76" s="28">
        <v>2309</v>
      </c>
      <c r="E76" s="1146" t="s">
        <v>309</v>
      </c>
      <c r="F76" s="1146"/>
      <c r="G76" s="1146"/>
      <c r="H76" s="1142">
        <f>SUM(H65*0.1)</f>
        <v>2651</v>
      </c>
      <c r="I76" s="1142"/>
      <c r="J76" s="1142"/>
      <c r="K76" s="1143"/>
      <c r="L76" s="1143"/>
      <c r="M76" s="7"/>
      <c r="N76" s="7"/>
    </row>
    <row r="77" spans="1:16" ht="18.75">
      <c r="A77" s="3"/>
      <c r="B77" s="3"/>
      <c r="C77" s="7"/>
      <c r="D77" s="1148" t="s">
        <v>310</v>
      </c>
      <c r="E77" s="1283"/>
      <c r="F77" s="1283"/>
      <c r="G77" s="1149"/>
      <c r="H77" s="1147">
        <f>SUM(H65:J76)</f>
        <v>104458</v>
      </c>
      <c r="I77" s="1147"/>
      <c r="J77" s="1147"/>
      <c r="K77" s="1143"/>
      <c r="L77" s="1143"/>
      <c r="M77" s="401">
        <f>SUM(M70)</f>
        <v>74632</v>
      </c>
      <c r="N77" s="7"/>
      <c r="O77" s="1"/>
      <c r="P77" s="1"/>
    </row>
    <row r="78" spans="1:16" ht="15.75">
      <c r="A78" s="3"/>
      <c r="B78" s="3"/>
      <c r="C78" s="7"/>
      <c r="D78" s="28"/>
      <c r="E78" s="1144"/>
      <c r="F78" s="1195"/>
      <c r="G78" s="1145"/>
      <c r="H78" s="1173"/>
      <c r="I78" s="1174"/>
      <c r="J78" s="1175"/>
      <c r="K78" s="1143"/>
      <c r="L78" s="1143"/>
      <c r="M78" s="7"/>
      <c r="N78" s="7"/>
    </row>
    <row r="81" spans="1:16" s="21" customFormat="1" ht="18.75">
      <c r="A81" s="1140" t="s">
        <v>12</v>
      </c>
      <c r="B81" s="1140"/>
      <c r="C81" s="1140"/>
      <c r="D81" s="1141" t="s">
        <v>25</v>
      </c>
      <c r="E81" s="1141"/>
      <c r="F81" s="1141"/>
      <c r="G81" s="1141"/>
      <c r="H81" s="1141"/>
      <c r="I81" s="19"/>
      <c r="J81" s="5"/>
      <c r="K81" s="5"/>
      <c r="L81" s="18" t="s">
        <v>13</v>
      </c>
      <c r="M81" s="18"/>
      <c r="N81" s="18"/>
      <c r="O81" s="20"/>
      <c r="P81" s="19"/>
    </row>
    <row r="82" spans="1:16" s="6" customFormat="1" ht="73.5" customHeight="1">
      <c r="A82" s="5"/>
      <c r="B82" s="5"/>
      <c r="C82" s="1351" t="s">
        <v>14</v>
      </c>
      <c r="D82" s="1141"/>
      <c r="E82" s="1141"/>
      <c r="F82" s="1141"/>
      <c r="G82" s="1141"/>
      <c r="H82" s="1141"/>
      <c r="I82" s="1141"/>
      <c r="J82" s="1141"/>
      <c r="K82" s="1141"/>
      <c r="L82" s="1141"/>
      <c r="M82" s="5"/>
      <c r="N82" s="5"/>
      <c r="O82" s="5"/>
      <c r="P82" s="5"/>
    </row>
    <row r="83" spans="1:16" ht="15" customHeight="1">
      <c r="A83" s="1177" t="s">
        <v>23</v>
      </c>
      <c r="B83" s="1177"/>
      <c r="C83" s="28" t="s">
        <v>28</v>
      </c>
      <c r="D83" s="10"/>
      <c r="E83" s="1178" t="s">
        <v>21</v>
      </c>
      <c r="F83" s="1178"/>
      <c r="G83" s="1178"/>
      <c r="H83" s="11"/>
      <c r="I83" s="8"/>
      <c r="J83" s="8"/>
      <c r="K83" s="8"/>
      <c r="L83" s="8"/>
      <c r="M83" s="8"/>
      <c r="N83" s="8"/>
      <c r="O83" s="2"/>
      <c r="P83" s="2"/>
    </row>
    <row r="84" spans="1:16" ht="15.75" customHeight="1">
      <c r="A84" s="1179" t="s">
        <v>26</v>
      </c>
      <c r="B84" s="1179"/>
      <c r="C84" s="22" t="s">
        <v>27</v>
      </c>
      <c r="D84" s="12"/>
      <c r="E84" s="1180" t="s">
        <v>20</v>
      </c>
      <c r="F84" s="1180"/>
      <c r="G84" s="1180"/>
      <c r="H84" s="1180"/>
      <c r="I84" s="8"/>
      <c r="J84" s="1181">
        <v>44562</v>
      </c>
      <c r="K84" s="1182"/>
      <c r="L84" s="1183"/>
      <c r="M84" s="13"/>
      <c r="N84" s="12"/>
      <c r="O84" s="2"/>
      <c r="P84" s="2"/>
    </row>
    <row r="85" spans="1:16" ht="17.25" customHeight="1">
      <c r="A85" s="1179" t="s">
        <v>15</v>
      </c>
      <c r="B85" s="1179"/>
      <c r="C85" s="22" t="s">
        <v>17</v>
      </c>
      <c r="D85" s="12"/>
      <c r="E85" s="1180" t="s">
        <v>18</v>
      </c>
      <c r="F85" s="1180"/>
      <c r="G85" s="1180"/>
      <c r="H85" s="1180"/>
      <c r="I85" s="8"/>
      <c r="J85" s="1219" t="s">
        <v>49</v>
      </c>
      <c r="K85" s="1219"/>
      <c r="L85" s="1219"/>
      <c r="M85" s="1219"/>
      <c r="N85" s="1219"/>
      <c r="O85" s="2"/>
      <c r="P85" s="2"/>
    </row>
    <row r="86" spans="1:16" ht="17.25" customHeight="1">
      <c r="A86" s="1179" t="s">
        <v>16</v>
      </c>
      <c r="B86" s="1179"/>
      <c r="C86" s="17">
        <v>90089728</v>
      </c>
      <c r="D86" s="10"/>
      <c r="E86" s="1178" t="s">
        <v>19</v>
      </c>
      <c r="F86" s="1178"/>
      <c r="G86" s="1178"/>
      <c r="H86" s="1178"/>
      <c r="I86" s="1178"/>
      <c r="J86" s="1144" t="s">
        <v>50</v>
      </c>
      <c r="K86" s="1195"/>
      <c r="L86" s="1195"/>
      <c r="M86" s="1195"/>
      <c r="N86" s="1145"/>
      <c r="O86" s="2"/>
      <c r="P86" s="2"/>
    </row>
    <row r="87" spans="1:16" ht="13.5" customHeight="1">
      <c r="A87" s="1188" t="s">
        <v>0</v>
      </c>
      <c r="B87" s="1188"/>
      <c r="C87" s="33">
        <v>6110166013331</v>
      </c>
      <c r="D87" s="8"/>
      <c r="E87" s="1180" t="s">
        <v>22</v>
      </c>
      <c r="F87" s="1180"/>
      <c r="G87" s="1180"/>
      <c r="H87" s="1189" t="s">
        <v>37</v>
      </c>
      <c r="I87" s="1189"/>
      <c r="J87" s="1190" t="s">
        <v>24</v>
      </c>
      <c r="K87" s="1190"/>
      <c r="L87" s="1190"/>
      <c r="M87" s="1182" t="s">
        <v>40</v>
      </c>
      <c r="N87" s="1183"/>
      <c r="O87" s="4"/>
      <c r="P87" s="1"/>
    </row>
    <row r="88" spans="1:16" ht="18.75">
      <c r="A88" s="1151" t="s">
        <v>1</v>
      </c>
      <c r="B88" s="1153"/>
      <c r="C88" s="1154"/>
      <c r="D88" s="1155" t="s">
        <v>2</v>
      </c>
      <c r="E88" s="1156"/>
      <c r="F88" s="1156"/>
      <c r="G88" s="1156"/>
      <c r="H88" s="1156"/>
      <c r="I88" s="1156"/>
      <c r="J88" s="1156"/>
      <c r="K88" s="1156"/>
      <c r="L88" s="1157"/>
      <c r="M88" s="1158" t="s">
        <v>10</v>
      </c>
      <c r="N88" s="1158" t="s">
        <v>11</v>
      </c>
      <c r="O88" s="1"/>
      <c r="P88" s="1"/>
    </row>
    <row r="89" spans="1:16" ht="18.75">
      <c r="A89" s="1161" t="s">
        <v>3</v>
      </c>
      <c r="B89" s="1161" t="s">
        <v>4</v>
      </c>
      <c r="C89" s="1163" t="s">
        <v>5</v>
      </c>
      <c r="D89" s="1165" t="s">
        <v>6</v>
      </c>
      <c r="E89" s="1151" t="s">
        <v>7</v>
      </c>
      <c r="F89" s="1153"/>
      <c r="G89" s="1153"/>
      <c r="H89" s="1153"/>
      <c r="I89" s="1153"/>
      <c r="J89" s="1153"/>
      <c r="K89" s="1153"/>
      <c r="L89" s="1154"/>
      <c r="M89" s="1159"/>
      <c r="N89" s="1159"/>
      <c r="O89" s="1"/>
      <c r="P89" s="1"/>
    </row>
    <row r="90" spans="1:16" ht="18.75">
      <c r="A90" s="1162"/>
      <c r="B90" s="1162"/>
      <c r="C90" s="1164"/>
      <c r="D90" s="1166"/>
      <c r="E90" s="1151" t="s">
        <v>8</v>
      </c>
      <c r="F90" s="1153"/>
      <c r="G90" s="1153"/>
      <c r="H90" s="1153"/>
      <c r="I90" s="1153"/>
      <c r="J90" s="1153"/>
      <c r="K90" s="1154"/>
      <c r="L90" s="23" t="s">
        <v>9</v>
      </c>
      <c r="M90" s="1160"/>
      <c r="N90" s="1160"/>
      <c r="O90" s="1"/>
      <c r="P90" s="1"/>
    </row>
    <row r="91" spans="1:16" ht="18.75" customHeight="1">
      <c r="A91" s="3"/>
      <c r="B91" s="3"/>
      <c r="C91" s="1167" t="s">
        <v>39</v>
      </c>
      <c r="D91" s="9" t="s">
        <v>29</v>
      </c>
      <c r="E91" s="1148" t="s">
        <v>38</v>
      </c>
      <c r="F91" s="1283"/>
      <c r="G91" s="1283"/>
      <c r="H91" s="1283"/>
      <c r="I91" s="1283"/>
      <c r="J91" s="1149"/>
      <c r="K91" s="1170" t="s">
        <v>43</v>
      </c>
      <c r="L91" s="1171"/>
      <c r="M91" s="1172"/>
      <c r="N91" s="7"/>
      <c r="O91" s="1"/>
      <c r="P91" s="1"/>
    </row>
    <row r="92" spans="1:16" ht="18.75" customHeight="1">
      <c r="A92" s="3"/>
      <c r="B92" s="3"/>
      <c r="C92" s="1168"/>
      <c r="D92" s="29">
        <v>1</v>
      </c>
      <c r="E92" s="1144" t="s">
        <v>30</v>
      </c>
      <c r="F92" s="1145"/>
      <c r="G92" s="7"/>
      <c r="H92" s="1142">
        <v>34970</v>
      </c>
      <c r="I92" s="1142"/>
      <c r="J92" s="1142"/>
      <c r="K92" s="1144" t="s">
        <v>30</v>
      </c>
      <c r="L92" s="1145"/>
      <c r="M92" s="35">
        <v>2300</v>
      </c>
      <c r="N92" s="34"/>
      <c r="O92" s="1"/>
      <c r="P92" s="1"/>
    </row>
    <row r="93" spans="1:16" ht="18.75" customHeight="1">
      <c r="A93" s="3"/>
      <c r="B93" s="3"/>
      <c r="C93" s="1168"/>
      <c r="D93" s="28">
        <v>1810</v>
      </c>
      <c r="E93" s="1144" t="s">
        <v>32</v>
      </c>
      <c r="F93" s="1145"/>
      <c r="G93" s="7"/>
      <c r="H93" s="1142">
        <v>47855</v>
      </c>
      <c r="I93" s="1142"/>
      <c r="J93" s="1142"/>
      <c r="K93" s="1144" t="s">
        <v>32</v>
      </c>
      <c r="L93" s="1145"/>
      <c r="M93" s="35">
        <v>1150</v>
      </c>
      <c r="N93" s="34"/>
      <c r="O93" s="1"/>
      <c r="P93" s="1"/>
    </row>
    <row r="94" spans="1:16" ht="18.75" customHeight="1">
      <c r="A94" s="3"/>
      <c r="B94" s="3"/>
      <c r="C94" s="1168"/>
      <c r="D94" s="28">
        <v>2224</v>
      </c>
      <c r="E94" s="1144" t="s">
        <v>33</v>
      </c>
      <c r="F94" s="1145"/>
      <c r="G94" s="7"/>
      <c r="H94" s="1142">
        <f>SUM(H92*0.1)</f>
        <v>3497</v>
      </c>
      <c r="I94" s="1142"/>
      <c r="J94" s="1142"/>
      <c r="K94" s="1144" t="s">
        <v>33</v>
      </c>
      <c r="L94" s="1145"/>
      <c r="M94" s="27">
        <v>230</v>
      </c>
      <c r="N94" s="34"/>
      <c r="O94" s="1"/>
      <c r="P94" s="1"/>
    </row>
    <row r="95" spans="1:16" ht="18.75" customHeight="1">
      <c r="A95" s="3"/>
      <c r="B95" s="3"/>
      <c r="C95" s="1168"/>
      <c r="D95" s="28">
        <v>2247</v>
      </c>
      <c r="E95" s="1144" t="s">
        <v>34</v>
      </c>
      <c r="F95" s="1145"/>
      <c r="G95" s="7"/>
      <c r="H95" s="1142">
        <f>SUM(H92*0.1)</f>
        <v>3497</v>
      </c>
      <c r="I95" s="1142"/>
      <c r="J95" s="1142"/>
      <c r="K95" s="1144" t="s">
        <v>34</v>
      </c>
      <c r="L95" s="1145"/>
      <c r="M95" s="27">
        <v>230</v>
      </c>
      <c r="N95" s="34"/>
      <c r="O95" s="1"/>
      <c r="P95" s="1"/>
    </row>
    <row r="96" spans="1:16" ht="18.75" customHeight="1">
      <c r="A96" s="3"/>
      <c r="B96" s="3"/>
      <c r="C96" s="1168"/>
      <c r="D96" s="28">
        <v>2265</v>
      </c>
      <c r="E96" s="1144" t="s">
        <v>35</v>
      </c>
      <c r="F96" s="1145"/>
      <c r="G96" s="7"/>
      <c r="H96" s="1262">
        <f>SUM(H92*0.05)</f>
        <v>1748.5</v>
      </c>
      <c r="I96" s="1262"/>
      <c r="J96" s="1262"/>
      <c r="K96" s="1144" t="s">
        <v>45</v>
      </c>
      <c r="L96" s="1145"/>
      <c r="M96" s="27">
        <v>116</v>
      </c>
      <c r="N96" s="31"/>
      <c r="O96" s="1"/>
      <c r="P96" s="1"/>
    </row>
    <row r="97" spans="1:16" ht="18.75" customHeight="1">
      <c r="A97" s="3"/>
      <c r="B97" s="3"/>
      <c r="C97" s="1168"/>
      <c r="D97" s="28">
        <v>2309</v>
      </c>
      <c r="E97" s="1144" t="s">
        <v>36</v>
      </c>
      <c r="F97" s="1145"/>
      <c r="G97" s="7"/>
      <c r="H97" s="1173">
        <f>SUM(H92*0.1)</f>
        <v>3497</v>
      </c>
      <c r="I97" s="1174"/>
      <c r="J97" s="1175"/>
      <c r="K97" s="1144" t="s">
        <v>36</v>
      </c>
      <c r="L97" s="1145"/>
      <c r="M97" s="27">
        <v>230</v>
      </c>
      <c r="N97" s="31"/>
      <c r="O97" s="1"/>
      <c r="P97" s="1"/>
    </row>
    <row r="98" spans="1:16" ht="18.75" customHeight="1">
      <c r="A98" s="3"/>
      <c r="B98" s="3"/>
      <c r="C98" s="1169"/>
      <c r="D98" s="28"/>
      <c r="E98" s="1144"/>
      <c r="F98" s="1145"/>
      <c r="G98" s="7"/>
      <c r="H98" s="1142"/>
      <c r="I98" s="1142"/>
      <c r="J98" s="1142"/>
      <c r="K98" s="1143"/>
      <c r="L98" s="1143"/>
      <c r="M98" s="38"/>
      <c r="N98" s="30"/>
      <c r="O98" s="1"/>
      <c r="P98" s="1"/>
    </row>
    <row r="99" spans="1:16" ht="18.75">
      <c r="A99" s="3"/>
      <c r="B99" s="3"/>
      <c r="C99" s="7"/>
      <c r="D99" s="28"/>
      <c r="E99" s="1144"/>
      <c r="F99" s="1145"/>
      <c r="G99" s="7"/>
      <c r="H99" s="1142"/>
      <c r="I99" s="1142"/>
      <c r="J99" s="1142"/>
      <c r="K99" s="1398" t="s">
        <v>41</v>
      </c>
      <c r="L99" s="1398"/>
      <c r="M99" s="1398"/>
      <c r="N99" s="7"/>
      <c r="O99" s="1"/>
      <c r="P99" s="1"/>
    </row>
    <row r="100" spans="1:16" ht="18.75">
      <c r="A100" s="3"/>
      <c r="B100" s="3"/>
      <c r="C100" s="7"/>
      <c r="D100" s="28"/>
      <c r="E100" s="1146"/>
      <c r="F100" s="1146"/>
      <c r="G100" s="7"/>
      <c r="H100" s="1142"/>
      <c r="I100" s="1142"/>
      <c r="J100" s="1142"/>
      <c r="K100" s="1398"/>
      <c r="L100" s="1398"/>
      <c r="M100" s="1398"/>
      <c r="N100" s="7"/>
      <c r="O100" s="1"/>
      <c r="P100" s="1"/>
    </row>
    <row r="101" spans="1:16" ht="18.75">
      <c r="A101" s="3"/>
      <c r="B101" s="3"/>
      <c r="C101" s="7"/>
      <c r="D101" s="28"/>
      <c r="E101" s="1146"/>
      <c r="F101" s="1146"/>
      <c r="G101" s="36"/>
      <c r="H101" s="1142"/>
      <c r="I101" s="1142"/>
      <c r="J101" s="1142"/>
      <c r="K101" s="1398"/>
      <c r="L101" s="1398"/>
      <c r="M101" s="1398"/>
      <c r="N101" s="7"/>
      <c r="O101" s="1"/>
      <c r="P101" s="1"/>
    </row>
    <row r="102" spans="1:16" ht="18.75">
      <c r="A102" s="3"/>
      <c r="B102" s="3"/>
      <c r="C102" s="7"/>
      <c r="D102" s="28"/>
      <c r="E102" s="1146"/>
      <c r="F102" s="1146"/>
      <c r="G102" s="36"/>
      <c r="H102" s="1142"/>
      <c r="I102" s="1142"/>
      <c r="J102" s="1142"/>
      <c r="K102" s="7"/>
      <c r="L102" s="7"/>
      <c r="M102" s="7"/>
      <c r="N102" s="7"/>
      <c r="O102" s="1"/>
      <c r="P102" s="1"/>
    </row>
    <row r="103" spans="1:16" ht="15.75">
      <c r="A103" s="3"/>
      <c r="B103" s="3"/>
      <c r="C103" s="7"/>
      <c r="D103" s="28"/>
      <c r="E103" s="1146"/>
      <c r="F103" s="1146"/>
      <c r="G103" s="36"/>
      <c r="H103" s="1142"/>
      <c r="I103" s="1142"/>
      <c r="J103" s="1142"/>
      <c r="K103" s="7"/>
      <c r="L103" s="7"/>
      <c r="M103" s="7"/>
      <c r="N103" s="7"/>
    </row>
    <row r="104" spans="1:16" ht="18.75">
      <c r="A104" s="3"/>
      <c r="B104" s="3"/>
      <c r="C104" s="7"/>
      <c r="D104" s="28"/>
      <c r="E104" s="1146"/>
      <c r="F104" s="1146"/>
      <c r="G104" s="32"/>
      <c r="H104" s="1147"/>
      <c r="I104" s="1147"/>
      <c r="J104" s="1147"/>
      <c r="K104" s="7"/>
      <c r="L104" s="7"/>
      <c r="M104" s="7"/>
      <c r="N104" s="7"/>
      <c r="O104" s="1"/>
      <c r="P104" s="1"/>
    </row>
    <row r="105" spans="1:16" ht="15.75">
      <c r="A105" s="3"/>
      <c r="B105" s="3"/>
      <c r="C105" s="7"/>
      <c r="D105" s="28"/>
      <c r="E105" s="1144"/>
      <c r="F105" s="1145"/>
      <c r="G105" s="7"/>
      <c r="H105" s="1173"/>
      <c r="I105" s="1174"/>
      <c r="J105" s="1175"/>
      <c r="K105" s="7"/>
      <c r="L105" s="7"/>
      <c r="M105" s="7"/>
      <c r="N105" s="7"/>
    </row>
    <row r="108" spans="1:16" s="21" customFormat="1" ht="18.75">
      <c r="A108" s="1140" t="s">
        <v>12</v>
      </c>
      <c r="B108" s="1140"/>
      <c r="C108" s="1140"/>
      <c r="D108" s="1141" t="s">
        <v>25</v>
      </c>
      <c r="E108" s="1141"/>
      <c r="F108" s="1141"/>
      <c r="G108" s="1141"/>
      <c r="H108" s="1141"/>
      <c r="I108" s="19"/>
      <c r="J108" s="5"/>
      <c r="K108" s="5"/>
      <c r="L108" s="18" t="s">
        <v>13</v>
      </c>
      <c r="M108" s="18"/>
      <c r="N108" s="18"/>
      <c r="O108" s="20"/>
      <c r="P108" s="19"/>
    </row>
    <row r="109" spans="1:16" s="6" customFormat="1" ht="73.5" customHeight="1">
      <c r="A109" s="5"/>
      <c r="B109" s="5"/>
      <c r="C109" s="1351" t="s">
        <v>14</v>
      </c>
      <c r="D109" s="1141"/>
      <c r="E109" s="1141"/>
      <c r="F109" s="1141"/>
      <c r="G109" s="1141"/>
      <c r="H109" s="1141"/>
      <c r="I109" s="1141"/>
      <c r="J109" s="1141"/>
      <c r="K109" s="1141"/>
      <c r="L109" s="1141"/>
      <c r="M109" s="5"/>
      <c r="N109" s="5"/>
      <c r="O109" s="5"/>
      <c r="P109" s="5"/>
    </row>
    <row r="110" spans="1:16" ht="15" customHeight="1">
      <c r="A110" s="1177" t="s">
        <v>23</v>
      </c>
      <c r="B110" s="1177"/>
      <c r="C110" s="28" t="s">
        <v>28</v>
      </c>
      <c r="D110" s="10"/>
      <c r="E110" s="1178" t="s">
        <v>21</v>
      </c>
      <c r="F110" s="1178"/>
      <c r="G110" s="1178"/>
      <c r="H110" s="11"/>
      <c r="I110" s="8"/>
      <c r="J110" s="8"/>
      <c r="K110" s="8"/>
      <c r="L110" s="8"/>
      <c r="M110" s="8"/>
      <c r="N110" s="8"/>
      <c r="O110" s="2"/>
      <c r="P110" s="2"/>
    </row>
    <row r="111" spans="1:16" ht="15.75" customHeight="1">
      <c r="A111" s="1179" t="s">
        <v>26</v>
      </c>
      <c r="B111" s="1179"/>
      <c r="C111" s="22" t="s">
        <v>27</v>
      </c>
      <c r="D111" s="12"/>
      <c r="E111" s="1180" t="s">
        <v>20</v>
      </c>
      <c r="F111" s="1180"/>
      <c r="G111" s="1180"/>
      <c r="H111" s="1180"/>
      <c r="I111" s="8"/>
      <c r="J111" s="1181">
        <v>44562</v>
      </c>
      <c r="K111" s="1182"/>
      <c r="L111" s="1183"/>
      <c r="M111" s="13"/>
      <c r="N111" s="12"/>
      <c r="O111" s="2"/>
      <c r="P111" s="2"/>
    </row>
    <row r="112" spans="1:16" ht="17.25" customHeight="1">
      <c r="A112" s="1179" t="s">
        <v>15</v>
      </c>
      <c r="B112" s="1179"/>
      <c r="C112" s="22" t="s">
        <v>17</v>
      </c>
      <c r="D112" s="12"/>
      <c r="E112" s="1180" t="s">
        <v>18</v>
      </c>
      <c r="F112" s="1180"/>
      <c r="G112" s="1180"/>
      <c r="H112" s="1180"/>
      <c r="I112" s="8"/>
      <c r="J112" s="1219" t="s">
        <v>51</v>
      </c>
      <c r="K112" s="1219"/>
      <c r="L112" s="1219"/>
      <c r="M112" s="1219"/>
      <c r="N112" s="1219"/>
      <c r="O112" s="2"/>
      <c r="P112" s="2"/>
    </row>
    <row r="113" spans="1:16" ht="17.25" customHeight="1">
      <c r="A113" s="1179" t="s">
        <v>16</v>
      </c>
      <c r="B113" s="1179"/>
      <c r="C113" s="17">
        <v>90130284</v>
      </c>
      <c r="D113" s="10"/>
      <c r="E113" s="1178" t="s">
        <v>19</v>
      </c>
      <c r="F113" s="1178"/>
      <c r="G113" s="1178"/>
      <c r="H113" s="1178"/>
      <c r="I113" s="1178"/>
      <c r="J113" s="1144" t="s">
        <v>44</v>
      </c>
      <c r="K113" s="1195"/>
      <c r="L113" s="1195"/>
      <c r="M113" s="1195"/>
      <c r="N113" s="1145"/>
      <c r="O113" s="2"/>
      <c r="P113" s="2"/>
    </row>
    <row r="114" spans="1:16" ht="13.5" customHeight="1">
      <c r="A114" s="1188" t="s">
        <v>0</v>
      </c>
      <c r="B114" s="1188"/>
      <c r="C114" s="33">
        <v>8210135654371</v>
      </c>
      <c r="D114" s="8"/>
      <c r="E114" s="1180" t="s">
        <v>22</v>
      </c>
      <c r="F114" s="1180"/>
      <c r="G114" s="1180"/>
      <c r="H114" s="1189" t="s">
        <v>47</v>
      </c>
      <c r="I114" s="1189"/>
      <c r="J114" s="1190" t="s">
        <v>24</v>
      </c>
      <c r="K114" s="1190"/>
      <c r="L114" s="1190"/>
      <c r="M114" s="1182" t="s">
        <v>40</v>
      </c>
      <c r="N114" s="1183"/>
      <c r="O114" s="4"/>
      <c r="P114" s="1"/>
    </row>
    <row r="115" spans="1:16" ht="3.75" customHeight="1">
      <c r="A115" s="14"/>
      <c r="B115" s="14"/>
      <c r="C115" s="14"/>
      <c r="D115" s="14"/>
      <c r="E115" s="14"/>
      <c r="F115" s="14"/>
      <c r="G115" s="14"/>
      <c r="H115" s="15"/>
      <c r="I115" s="15"/>
      <c r="J115" s="14"/>
      <c r="K115" s="14"/>
      <c r="L115" s="14"/>
      <c r="M115" s="14"/>
      <c r="N115" s="8"/>
      <c r="O115" s="4"/>
      <c r="P115" s="1"/>
    </row>
    <row r="116" spans="1:16" ht="18.75">
      <c r="A116" s="1151" t="s">
        <v>1</v>
      </c>
      <c r="B116" s="1153"/>
      <c r="C116" s="1154"/>
      <c r="D116" s="1155" t="s">
        <v>2</v>
      </c>
      <c r="E116" s="1156"/>
      <c r="F116" s="1156"/>
      <c r="G116" s="1156"/>
      <c r="H116" s="1156"/>
      <c r="I116" s="1156"/>
      <c r="J116" s="1156"/>
      <c r="K116" s="1156"/>
      <c r="L116" s="1157"/>
      <c r="M116" s="1158" t="s">
        <v>10</v>
      </c>
      <c r="N116" s="1158" t="s">
        <v>11</v>
      </c>
      <c r="O116" s="1"/>
      <c r="P116" s="1"/>
    </row>
    <row r="117" spans="1:16" ht="18.75">
      <c r="A117" s="1161" t="s">
        <v>3</v>
      </c>
      <c r="B117" s="1161" t="s">
        <v>4</v>
      </c>
      <c r="C117" s="1163" t="s">
        <v>5</v>
      </c>
      <c r="D117" s="1165" t="s">
        <v>6</v>
      </c>
      <c r="E117" s="1151" t="s">
        <v>7</v>
      </c>
      <c r="F117" s="1153"/>
      <c r="G117" s="1153"/>
      <c r="H117" s="1153"/>
      <c r="I117" s="1153"/>
      <c r="J117" s="1153"/>
      <c r="K117" s="1153"/>
      <c r="L117" s="1154"/>
      <c r="M117" s="1159"/>
      <c r="N117" s="1159"/>
      <c r="O117" s="1"/>
      <c r="P117" s="1"/>
    </row>
    <row r="118" spans="1:16" ht="18.75">
      <c r="A118" s="1162"/>
      <c r="B118" s="1162"/>
      <c r="C118" s="1164"/>
      <c r="D118" s="1166"/>
      <c r="E118" s="1151" t="s">
        <v>8</v>
      </c>
      <c r="F118" s="1153"/>
      <c r="G118" s="1153"/>
      <c r="H118" s="1153"/>
      <c r="I118" s="1153"/>
      <c r="J118" s="1153"/>
      <c r="K118" s="1154"/>
      <c r="L118" s="23" t="s">
        <v>9</v>
      </c>
      <c r="M118" s="1160"/>
      <c r="N118" s="1160"/>
      <c r="O118" s="1"/>
      <c r="P118" s="1"/>
    </row>
    <row r="119" spans="1:16" ht="18.75" customHeight="1">
      <c r="A119" s="3"/>
      <c r="B119" s="3"/>
      <c r="C119" s="1167" t="s">
        <v>39</v>
      </c>
      <c r="D119" s="9" t="s">
        <v>29</v>
      </c>
      <c r="E119" s="1138" t="s">
        <v>38</v>
      </c>
      <c r="F119" s="1150"/>
      <c r="G119" s="1150"/>
      <c r="H119" s="1150"/>
      <c r="I119" s="1150"/>
      <c r="J119" s="1139"/>
      <c r="K119" s="1170" t="s">
        <v>43</v>
      </c>
      <c r="L119" s="1171"/>
      <c r="M119" s="1172"/>
      <c r="N119" s="7"/>
      <c r="O119" s="1"/>
      <c r="P119" s="1"/>
    </row>
    <row r="120" spans="1:16" ht="18.75" customHeight="1">
      <c r="A120" s="3"/>
      <c r="B120" s="3"/>
      <c r="C120" s="1168"/>
      <c r="D120" s="29">
        <v>1</v>
      </c>
      <c r="E120" s="1144" t="s">
        <v>30</v>
      </c>
      <c r="F120" s="1145"/>
      <c r="G120" s="7"/>
      <c r="H120" s="1142">
        <v>21950</v>
      </c>
      <c r="I120" s="1142"/>
      <c r="J120" s="1142"/>
      <c r="K120" s="1144" t="s">
        <v>30</v>
      </c>
      <c r="L120" s="1145"/>
      <c r="M120" s="35">
        <v>1520</v>
      </c>
      <c r="N120" s="34"/>
      <c r="O120" s="1"/>
      <c r="P120" s="1"/>
    </row>
    <row r="121" spans="1:16" ht="18.75" customHeight="1">
      <c r="A121" s="3"/>
      <c r="B121" s="3"/>
      <c r="C121" s="1168"/>
      <c r="D121" s="28">
        <v>1810</v>
      </c>
      <c r="E121" s="1144" t="s">
        <v>32</v>
      </c>
      <c r="F121" s="1145"/>
      <c r="G121" s="7"/>
      <c r="H121" s="1142">
        <v>29885</v>
      </c>
      <c r="I121" s="1142"/>
      <c r="J121" s="1142"/>
      <c r="K121" s="1144" t="s">
        <v>32</v>
      </c>
      <c r="L121" s="1145"/>
      <c r="M121" s="35">
        <v>760</v>
      </c>
      <c r="N121" s="34"/>
      <c r="O121" s="1"/>
      <c r="P121" s="1"/>
    </row>
    <row r="122" spans="1:16" ht="18.75" customHeight="1">
      <c r="A122" s="3"/>
      <c r="B122" s="3"/>
      <c r="C122" s="1168"/>
      <c r="D122" s="28">
        <v>2224</v>
      </c>
      <c r="E122" s="1144" t="s">
        <v>33</v>
      </c>
      <c r="F122" s="1145"/>
      <c r="G122" s="7"/>
      <c r="H122" s="1142">
        <f>SUM(H120*0.1)</f>
        <v>2195</v>
      </c>
      <c r="I122" s="1142"/>
      <c r="J122" s="1142"/>
      <c r="K122" s="1144" t="s">
        <v>33</v>
      </c>
      <c r="L122" s="1145"/>
      <c r="M122" s="27">
        <v>152</v>
      </c>
      <c r="N122" s="34"/>
      <c r="O122" s="1"/>
      <c r="P122" s="1"/>
    </row>
    <row r="123" spans="1:16" ht="18.75" customHeight="1">
      <c r="A123" s="3"/>
      <c r="B123" s="3"/>
      <c r="C123" s="1168"/>
      <c r="D123" s="28">
        <v>2247</v>
      </c>
      <c r="E123" s="1144" t="s">
        <v>34</v>
      </c>
      <c r="F123" s="1145"/>
      <c r="G123" s="7"/>
      <c r="H123" s="1142">
        <f>SUM(H120*0.1)</f>
        <v>2195</v>
      </c>
      <c r="I123" s="1142"/>
      <c r="J123" s="1142"/>
      <c r="K123" s="1144" t="s">
        <v>34</v>
      </c>
      <c r="L123" s="1145"/>
      <c r="M123" s="27">
        <v>152</v>
      </c>
      <c r="N123" s="34"/>
      <c r="O123" s="1"/>
      <c r="P123" s="1"/>
    </row>
    <row r="124" spans="1:16" ht="18.75" customHeight="1">
      <c r="A124" s="3"/>
      <c r="B124" s="3"/>
      <c r="C124" s="1168"/>
      <c r="D124" s="28">
        <v>2265</v>
      </c>
      <c r="E124" s="1144" t="s">
        <v>45</v>
      </c>
      <c r="F124" s="1145"/>
      <c r="G124" s="7"/>
      <c r="H124" s="1142">
        <f>SUM(H120*0.1)</f>
        <v>2195</v>
      </c>
      <c r="I124" s="1142"/>
      <c r="J124" s="1142"/>
      <c r="K124" s="1144" t="s">
        <v>45</v>
      </c>
      <c r="L124" s="1145"/>
      <c r="M124" s="27">
        <v>152</v>
      </c>
      <c r="N124" s="31"/>
      <c r="O124" s="1"/>
      <c r="P124" s="1"/>
    </row>
    <row r="125" spans="1:16" ht="18.75" customHeight="1">
      <c r="A125" s="3"/>
      <c r="B125" s="3"/>
      <c r="C125" s="1168"/>
      <c r="D125" s="28">
        <v>2309</v>
      </c>
      <c r="E125" s="1144" t="s">
        <v>36</v>
      </c>
      <c r="F125" s="1145"/>
      <c r="G125" s="7"/>
      <c r="H125" s="1173">
        <f>SUM(H120*0.1)</f>
        <v>2195</v>
      </c>
      <c r="I125" s="1174"/>
      <c r="J125" s="1175"/>
      <c r="K125" s="1144" t="s">
        <v>36</v>
      </c>
      <c r="L125" s="1145"/>
      <c r="M125" s="27">
        <v>152</v>
      </c>
      <c r="N125" s="31"/>
      <c r="O125" s="1"/>
      <c r="P125" s="1"/>
    </row>
    <row r="126" spans="1:16" ht="18.75" customHeight="1">
      <c r="A126" s="3"/>
      <c r="B126" s="3"/>
      <c r="C126" s="1169"/>
      <c r="D126" s="28"/>
      <c r="E126" s="1144"/>
      <c r="F126" s="1145"/>
      <c r="G126" s="7"/>
      <c r="H126" s="1142"/>
      <c r="I126" s="1142"/>
      <c r="J126" s="1142"/>
      <c r="K126" s="1143"/>
      <c r="L126" s="1143"/>
      <c r="M126" s="38"/>
      <c r="N126" s="30"/>
      <c r="O126" s="1"/>
      <c r="P126" s="1"/>
    </row>
    <row r="127" spans="1:16" ht="18.75">
      <c r="A127" s="3"/>
      <c r="B127" s="3"/>
      <c r="C127" s="7"/>
      <c r="D127" s="28"/>
      <c r="E127" s="1144"/>
      <c r="F127" s="1145"/>
      <c r="G127" s="7"/>
      <c r="H127" s="1142"/>
      <c r="I127" s="1142"/>
      <c r="J127" s="1142"/>
      <c r="K127" s="1398" t="s">
        <v>41</v>
      </c>
      <c r="L127" s="1398"/>
      <c r="M127" s="1398"/>
      <c r="N127" s="7"/>
      <c r="O127" s="1"/>
      <c r="P127" s="1"/>
    </row>
    <row r="128" spans="1:16" ht="18.75">
      <c r="A128" s="3"/>
      <c r="B128" s="3"/>
      <c r="C128" s="7"/>
      <c r="D128" s="28"/>
      <c r="E128" s="1146"/>
      <c r="F128" s="1146"/>
      <c r="G128" s="7"/>
      <c r="H128" s="1142"/>
      <c r="I128" s="1142"/>
      <c r="J128" s="1142"/>
      <c r="K128" s="1398"/>
      <c r="L128" s="1398"/>
      <c r="M128" s="1398"/>
      <c r="N128" s="7"/>
      <c r="O128" s="1"/>
      <c r="P128" s="1"/>
    </row>
    <row r="129" spans="1:16" ht="18.75">
      <c r="A129" s="3"/>
      <c r="B129" s="3"/>
      <c r="C129" s="7"/>
      <c r="D129" s="28"/>
      <c r="E129" s="1146"/>
      <c r="F129" s="1146"/>
      <c r="G129" s="36"/>
      <c r="H129" s="1142"/>
      <c r="I129" s="1142"/>
      <c r="J129" s="1142"/>
      <c r="K129" s="1398"/>
      <c r="L129" s="1398"/>
      <c r="M129" s="1398"/>
      <c r="N129" s="7"/>
      <c r="O129" s="1"/>
      <c r="P129" s="1"/>
    </row>
    <row r="130" spans="1:16" ht="18.75">
      <c r="A130" s="3"/>
      <c r="B130" s="3"/>
      <c r="C130" s="7"/>
      <c r="D130" s="28"/>
      <c r="E130" s="1146"/>
      <c r="F130" s="1146"/>
      <c r="G130" s="36"/>
      <c r="H130" s="1142"/>
      <c r="I130" s="1142"/>
      <c r="J130" s="1142"/>
      <c r="K130" s="7"/>
      <c r="L130" s="7"/>
      <c r="M130" s="7"/>
      <c r="N130" s="7"/>
      <c r="O130" s="1"/>
      <c r="P130" s="1"/>
    </row>
    <row r="131" spans="1:16" ht="15.75">
      <c r="A131" s="3"/>
      <c r="B131" s="3"/>
      <c r="C131" s="7"/>
      <c r="D131" s="28"/>
      <c r="E131" s="1146"/>
      <c r="F131" s="1146"/>
      <c r="G131" s="36"/>
      <c r="H131" s="1142"/>
      <c r="I131" s="1142"/>
      <c r="J131" s="1142"/>
      <c r="K131" s="7"/>
      <c r="L131" s="7"/>
      <c r="M131" s="7"/>
      <c r="N131" s="7"/>
    </row>
    <row r="132" spans="1:16" ht="18.75">
      <c r="A132" s="3"/>
      <c r="B132" s="3"/>
      <c r="C132" s="7"/>
      <c r="D132" s="28"/>
      <c r="E132" s="1146"/>
      <c r="F132" s="1146"/>
      <c r="G132" s="32"/>
      <c r="H132" s="1147"/>
      <c r="I132" s="1147"/>
      <c r="J132" s="1147"/>
      <c r="K132" s="7"/>
      <c r="L132" s="7"/>
      <c r="M132" s="7"/>
      <c r="N132" s="7"/>
      <c r="O132" s="1"/>
      <c r="P132" s="1"/>
    </row>
    <row r="133" spans="1:16" ht="15.75">
      <c r="A133" s="3"/>
      <c r="B133" s="3"/>
      <c r="C133" s="7"/>
      <c r="D133" s="28"/>
      <c r="E133" s="1144"/>
      <c r="F133" s="1145"/>
      <c r="G133" s="7"/>
      <c r="H133" s="1173"/>
      <c r="I133" s="1174"/>
      <c r="J133" s="1175"/>
      <c r="K133" s="7"/>
      <c r="L133" s="7"/>
      <c r="M133" s="7"/>
      <c r="N133" s="7"/>
    </row>
    <row r="136" spans="1:16" s="21" customFormat="1" ht="18.75">
      <c r="A136" s="1140" t="s">
        <v>12</v>
      </c>
      <c r="B136" s="1140"/>
      <c r="C136" s="1140"/>
      <c r="D136" s="1141" t="s">
        <v>25</v>
      </c>
      <c r="E136" s="1141"/>
      <c r="F136" s="1141"/>
      <c r="G136" s="1141"/>
      <c r="H136" s="1141"/>
      <c r="I136" s="19"/>
      <c r="J136" s="5"/>
      <c r="K136" s="5"/>
      <c r="L136" s="18" t="s">
        <v>13</v>
      </c>
      <c r="M136" s="18"/>
      <c r="N136" s="18"/>
      <c r="O136" s="20"/>
      <c r="P136" s="19"/>
    </row>
    <row r="137" spans="1:16" s="6" customFormat="1" ht="73.5" customHeight="1">
      <c r="A137" s="5"/>
      <c r="B137" s="5"/>
      <c r="C137" s="1351" t="s">
        <v>14</v>
      </c>
      <c r="D137" s="1141"/>
      <c r="E137" s="1141"/>
      <c r="F137" s="1141"/>
      <c r="G137" s="1141"/>
      <c r="H137" s="1141"/>
      <c r="I137" s="1141"/>
      <c r="J137" s="1141"/>
      <c r="K137" s="1141"/>
      <c r="L137" s="1141"/>
      <c r="M137" s="5"/>
      <c r="N137" s="5"/>
      <c r="O137" s="5"/>
      <c r="P137" s="5"/>
    </row>
    <row r="138" spans="1:16" ht="15" customHeight="1">
      <c r="A138" s="1177" t="s">
        <v>23</v>
      </c>
      <c r="B138" s="1177"/>
      <c r="C138" s="28" t="s">
        <v>581</v>
      </c>
      <c r="D138" s="10"/>
      <c r="E138" s="1178" t="s">
        <v>21</v>
      </c>
      <c r="F138" s="1178"/>
      <c r="G138" s="1178"/>
      <c r="H138" s="11"/>
      <c r="I138" s="8"/>
      <c r="J138" s="8"/>
      <c r="K138" s="8"/>
      <c r="L138" s="8"/>
      <c r="M138" s="8"/>
      <c r="N138" s="8"/>
      <c r="O138" s="2"/>
      <c r="P138" s="2"/>
    </row>
    <row r="139" spans="1:16" ht="15.75" customHeight="1">
      <c r="A139" s="1179" t="s">
        <v>26</v>
      </c>
      <c r="B139" s="1179"/>
      <c r="C139" s="22" t="s">
        <v>27</v>
      </c>
      <c r="D139" s="12"/>
      <c r="E139" s="1180" t="s">
        <v>20</v>
      </c>
      <c r="F139" s="1180"/>
      <c r="G139" s="1180"/>
      <c r="H139" s="1180"/>
      <c r="I139" s="8"/>
      <c r="J139" s="1181">
        <v>45108</v>
      </c>
      <c r="K139" s="1182"/>
      <c r="L139" s="1183"/>
      <c r="M139" s="13"/>
      <c r="N139" s="12"/>
      <c r="O139" s="2"/>
      <c r="P139" s="2"/>
    </row>
    <row r="140" spans="1:16" ht="17.25" customHeight="1">
      <c r="A140" s="1179" t="s">
        <v>15</v>
      </c>
      <c r="B140" s="1179"/>
      <c r="C140" s="22" t="s">
        <v>17</v>
      </c>
      <c r="D140" s="12"/>
      <c r="E140" s="1180" t="s">
        <v>18</v>
      </c>
      <c r="F140" s="1180"/>
      <c r="G140" s="1180"/>
      <c r="H140" s="1180"/>
      <c r="I140" s="8"/>
      <c r="J140" s="1219" t="s">
        <v>580</v>
      </c>
      <c r="K140" s="1219"/>
      <c r="L140" s="1219"/>
      <c r="M140" s="1219"/>
      <c r="N140" s="1219"/>
      <c r="O140" s="2"/>
      <c r="P140" s="2"/>
    </row>
    <row r="141" spans="1:16" ht="17.25" customHeight="1">
      <c r="A141" s="1179" t="s">
        <v>16</v>
      </c>
      <c r="B141" s="1179"/>
      <c r="C141" s="17"/>
      <c r="D141" s="10"/>
      <c r="E141" s="1178" t="s">
        <v>19</v>
      </c>
      <c r="F141" s="1178"/>
      <c r="G141" s="1178"/>
      <c r="H141" s="1178"/>
      <c r="I141" s="1178"/>
      <c r="J141" s="1144" t="s">
        <v>44</v>
      </c>
      <c r="K141" s="1195"/>
      <c r="L141" s="1195"/>
      <c r="M141" s="1195"/>
      <c r="N141" s="1145"/>
      <c r="O141" s="2"/>
      <c r="P141" s="2"/>
    </row>
    <row r="142" spans="1:16" ht="13.5" customHeight="1">
      <c r="A142" s="1188" t="s">
        <v>0</v>
      </c>
      <c r="B142" s="1188"/>
      <c r="C142" s="33">
        <v>8220312306246</v>
      </c>
      <c r="D142" s="8"/>
      <c r="E142" s="1180" t="s">
        <v>22</v>
      </c>
      <c r="F142" s="1180"/>
      <c r="G142" s="1180"/>
      <c r="H142" s="1189" t="s">
        <v>47</v>
      </c>
      <c r="I142" s="1189"/>
      <c r="J142" s="1190" t="s">
        <v>24</v>
      </c>
      <c r="K142" s="1190"/>
      <c r="L142" s="1190"/>
      <c r="M142" s="1182" t="s">
        <v>40</v>
      </c>
      <c r="N142" s="1183"/>
      <c r="O142" s="4"/>
      <c r="P142" s="1"/>
    </row>
    <row r="143" spans="1:16" ht="18.75">
      <c r="A143" s="1151" t="s">
        <v>1</v>
      </c>
      <c r="B143" s="1153"/>
      <c r="C143" s="1154"/>
      <c r="D143" s="1155" t="s">
        <v>2</v>
      </c>
      <c r="E143" s="1156"/>
      <c r="F143" s="1156"/>
      <c r="G143" s="1156"/>
      <c r="H143" s="1156"/>
      <c r="I143" s="1156"/>
      <c r="J143" s="1156"/>
      <c r="K143" s="1156"/>
      <c r="L143" s="1157"/>
      <c r="M143" s="1158" t="s">
        <v>10</v>
      </c>
      <c r="N143" s="1158" t="s">
        <v>11</v>
      </c>
      <c r="O143" s="1"/>
      <c r="P143" s="1"/>
    </row>
    <row r="144" spans="1:16" ht="18.75">
      <c r="A144" s="1161" t="s">
        <v>3</v>
      </c>
      <c r="B144" s="1161" t="s">
        <v>4</v>
      </c>
      <c r="C144" s="1163" t="s">
        <v>5</v>
      </c>
      <c r="D144" s="1165" t="s">
        <v>6</v>
      </c>
      <c r="E144" s="1151" t="s">
        <v>7</v>
      </c>
      <c r="F144" s="1153"/>
      <c r="G144" s="1153"/>
      <c r="H144" s="1153"/>
      <c r="I144" s="1153"/>
      <c r="J144" s="1153"/>
      <c r="K144" s="1153"/>
      <c r="L144" s="1154"/>
      <c r="M144" s="1159"/>
      <c r="N144" s="1159"/>
      <c r="O144" s="1"/>
      <c r="P144" s="1"/>
    </row>
    <row r="145" spans="1:16" ht="18.75">
      <c r="A145" s="1162"/>
      <c r="B145" s="1162"/>
      <c r="C145" s="1164"/>
      <c r="D145" s="1166"/>
      <c r="E145" s="1151" t="s">
        <v>8</v>
      </c>
      <c r="F145" s="1153"/>
      <c r="G145" s="1153"/>
      <c r="H145" s="1153"/>
      <c r="I145" s="1153"/>
      <c r="J145" s="1153"/>
      <c r="K145" s="1154"/>
      <c r="L145" s="23" t="s">
        <v>9</v>
      </c>
      <c r="M145" s="1160"/>
      <c r="N145" s="1160"/>
      <c r="O145" s="1"/>
      <c r="P145" s="1"/>
    </row>
    <row r="146" spans="1:16" ht="18.75" customHeight="1">
      <c r="A146" s="3"/>
      <c r="B146" s="3"/>
      <c r="C146" s="1167"/>
      <c r="D146" s="9" t="s">
        <v>29</v>
      </c>
      <c r="E146" s="1138" t="s">
        <v>38</v>
      </c>
      <c r="F146" s="1150"/>
      <c r="G146" s="1150"/>
      <c r="H146" s="1150"/>
      <c r="I146" s="1150"/>
      <c r="J146" s="1139"/>
      <c r="K146" s="1170"/>
      <c r="L146" s="1171"/>
      <c r="M146" s="1172"/>
      <c r="N146" s="7"/>
      <c r="O146" s="1"/>
      <c r="P146" s="1"/>
    </row>
    <row r="147" spans="1:16" ht="18.75" customHeight="1">
      <c r="A147" s="3"/>
      <c r="B147" s="3"/>
      <c r="C147" s="1168"/>
      <c r="D147" s="29">
        <v>1</v>
      </c>
      <c r="E147" s="1144" t="s">
        <v>30</v>
      </c>
      <c r="F147" s="1145"/>
      <c r="G147" s="7"/>
      <c r="H147" s="1142">
        <v>21950</v>
      </c>
      <c r="I147" s="1142"/>
      <c r="J147" s="1142"/>
      <c r="K147" s="1144"/>
      <c r="L147" s="1145"/>
      <c r="M147" s="35"/>
      <c r="N147" s="34"/>
      <c r="O147" s="1"/>
      <c r="P147" s="1"/>
    </row>
    <row r="148" spans="1:16" ht="18.75" customHeight="1">
      <c r="A148" s="3"/>
      <c r="B148" s="3"/>
      <c r="C148" s="1168"/>
      <c r="D148" s="28">
        <v>1810</v>
      </c>
      <c r="E148" s="1144" t="s">
        <v>32</v>
      </c>
      <c r="F148" s="1145"/>
      <c r="G148" s="7"/>
      <c r="H148" s="1142">
        <v>29885</v>
      </c>
      <c r="I148" s="1142"/>
      <c r="J148" s="1142"/>
      <c r="K148" s="1144"/>
      <c r="L148" s="1145"/>
      <c r="M148" s="35"/>
      <c r="N148" s="34"/>
      <c r="O148" s="1"/>
      <c r="P148" s="1"/>
    </row>
    <row r="149" spans="1:16" ht="18.75" customHeight="1">
      <c r="A149" s="3"/>
      <c r="B149" s="3"/>
      <c r="C149" s="1168"/>
      <c r="D149" s="28">
        <v>2224</v>
      </c>
      <c r="E149" s="1144" t="s">
        <v>33</v>
      </c>
      <c r="F149" s="1145"/>
      <c r="G149" s="7"/>
      <c r="H149" s="1142">
        <f>SUM(H147*0.1)</f>
        <v>2195</v>
      </c>
      <c r="I149" s="1142"/>
      <c r="J149" s="1142"/>
      <c r="K149" s="1144"/>
      <c r="L149" s="1145"/>
      <c r="M149" s="27"/>
      <c r="N149" s="34"/>
      <c r="O149" s="1"/>
      <c r="P149" s="1"/>
    </row>
    <row r="150" spans="1:16" ht="18.75" customHeight="1">
      <c r="A150" s="3"/>
      <c r="B150" s="3"/>
      <c r="C150" s="1168"/>
      <c r="D150" s="28">
        <v>2247</v>
      </c>
      <c r="E150" s="1144" t="s">
        <v>34</v>
      </c>
      <c r="F150" s="1145"/>
      <c r="G150" s="7"/>
      <c r="H150" s="1142">
        <f>SUM(H147*0.1)</f>
        <v>2195</v>
      </c>
      <c r="I150" s="1142"/>
      <c r="J150" s="1142"/>
      <c r="K150" s="1144"/>
      <c r="L150" s="1145"/>
      <c r="M150" s="27"/>
      <c r="N150" s="34"/>
      <c r="O150" s="1"/>
      <c r="P150" s="1"/>
    </row>
    <row r="151" spans="1:16" ht="18.75" customHeight="1">
      <c r="A151" s="3"/>
      <c r="B151" s="3"/>
      <c r="C151" s="1168"/>
      <c r="D151" s="28">
        <v>2265</v>
      </c>
      <c r="E151" s="1144" t="s">
        <v>45</v>
      </c>
      <c r="F151" s="1145"/>
      <c r="G151" s="7"/>
      <c r="H151" s="1142">
        <f>SUM(H147*0.1)</f>
        <v>2195</v>
      </c>
      <c r="I151" s="1142"/>
      <c r="J151" s="1142"/>
      <c r="K151" s="1144"/>
      <c r="L151" s="1145"/>
      <c r="M151" s="27"/>
      <c r="N151" s="31"/>
      <c r="O151" s="1"/>
      <c r="P151" s="1"/>
    </row>
    <row r="152" spans="1:16" ht="18.75" customHeight="1">
      <c r="A152" s="3"/>
      <c r="B152" s="3"/>
      <c r="C152" s="1168"/>
      <c r="D152" s="28">
        <v>2309</v>
      </c>
      <c r="E152" s="1144" t="s">
        <v>36</v>
      </c>
      <c r="F152" s="1145"/>
      <c r="G152" s="7"/>
      <c r="H152" s="1173">
        <f>SUM(H147*0.1)</f>
        <v>2195</v>
      </c>
      <c r="I152" s="1174"/>
      <c r="J152" s="1175"/>
      <c r="K152" s="1144"/>
      <c r="L152" s="1145"/>
      <c r="M152" s="27"/>
      <c r="N152" s="31"/>
      <c r="O152" s="1"/>
      <c r="P152" s="1"/>
    </row>
    <row r="153" spans="1:16" ht="18.75" customHeight="1">
      <c r="A153" s="3"/>
      <c r="B153" s="3"/>
      <c r="C153" s="1169"/>
      <c r="D153" s="28"/>
      <c r="E153" s="1144"/>
      <c r="F153" s="1145"/>
      <c r="G153" s="7"/>
      <c r="H153" s="1142"/>
      <c r="I153" s="1142"/>
      <c r="J153" s="1142"/>
      <c r="K153" s="1143"/>
      <c r="L153" s="1143"/>
      <c r="M153" s="38"/>
      <c r="N153" s="30"/>
      <c r="O153" s="1"/>
      <c r="P153" s="1"/>
    </row>
    <row r="154" spans="1:16" ht="18.75">
      <c r="A154" s="3"/>
      <c r="B154" s="3"/>
      <c r="C154" s="7"/>
      <c r="D154" s="28"/>
      <c r="E154" s="1144"/>
      <c r="F154" s="1145"/>
      <c r="G154" s="7"/>
      <c r="H154" s="1142"/>
      <c r="I154" s="1142"/>
      <c r="J154" s="1142"/>
      <c r="K154" s="1398"/>
      <c r="L154" s="1398"/>
      <c r="M154" s="1398"/>
      <c r="N154" s="7"/>
      <c r="O154" s="1"/>
      <c r="P154" s="1"/>
    </row>
    <row r="155" spans="1:16" ht="18.75">
      <c r="A155" s="3"/>
      <c r="B155" s="3"/>
      <c r="C155" s="7"/>
      <c r="D155" s="28"/>
      <c r="E155" s="1146"/>
      <c r="F155" s="1146"/>
      <c r="G155" s="7"/>
      <c r="H155" s="1142"/>
      <c r="I155" s="1142"/>
      <c r="J155" s="1142"/>
      <c r="K155" s="1398"/>
      <c r="L155" s="1398"/>
      <c r="M155" s="1398"/>
      <c r="N155" s="7"/>
      <c r="O155" s="1"/>
      <c r="P155" s="1"/>
    </row>
    <row r="156" spans="1:16" ht="18.75">
      <c r="A156" s="3"/>
      <c r="B156" s="3"/>
      <c r="C156" s="7"/>
      <c r="D156" s="28"/>
      <c r="E156" s="1146"/>
      <c r="F156" s="1146"/>
      <c r="G156" s="36"/>
      <c r="H156" s="1142"/>
      <c r="I156" s="1142"/>
      <c r="J156" s="1142"/>
      <c r="K156" s="1398"/>
      <c r="L156" s="1398"/>
      <c r="M156" s="1398"/>
      <c r="N156" s="7"/>
      <c r="O156" s="1"/>
      <c r="P156" s="1"/>
    </row>
    <row r="157" spans="1:16" ht="18.75">
      <c r="A157" s="3"/>
      <c r="B157" s="3"/>
      <c r="C157" s="7"/>
      <c r="D157" s="28"/>
      <c r="E157" s="1146"/>
      <c r="F157" s="1146"/>
      <c r="G157" s="36"/>
      <c r="H157" s="1142"/>
      <c r="I157" s="1142"/>
      <c r="J157" s="1142"/>
      <c r="K157" s="7"/>
      <c r="L157" s="7"/>
      <c r="M157" s="7"/>
      <c r="N157" s="7"/>
      <c r="O157" s="1"/>
      <c r="P157" s="1"/>
    </row>
    <row r="158" spans="1:16" ht="15.75">
      <c r="A158" s="3"/>
      <c r="B158" s="3"/>
      <c r="C158" s="7"/>
      <c r="D158" s="28"/>
      <c r="E158" s="1146"/>
      <c r="F158" s="1146"/>
      <c r="G158" s="36"/>
      <c r="H158" s="1142"/>
      <c r="I158" s="1142"/>
      <c r="J158" s="1142"/>
      <c r="K158" s="7"/>
      <c r="L158" s="7"/>
      <c r="M158" s="7"/>
      <c r="N158" s="7"/>
    </row>
    <row r="159" spans="1:16" ht="18.75">
      <c r="A159" s="3"/>
      <c r="B159" s="3"/>
      <c r="C159" s="7"/>
      <c r="D159" s="28"/>
      <c r="E159" s="1146"/>
      <c r="F159" s="1146"/>
      <c r="G159" s="32"/>
      <c r="H159" s="1147"/>
      <c r="I159" s="1147"/>
      <c r="J159" s="1147"/>
      <c r="K159" s="7"/>
      <c r="L159" s="7"/>
      <c r="M159" s="7"/>
      <c r="N159" s="7"/>
      <c r="O159" s="1"/>
      <c r="P159" s="1"/>
    </row>
    <row r="160" spans="1:16" ht="15.75">
      <c r="A160" s="3"/>
      <c r="B160" s="3"/>
      <c r="C160" s="7"/>
      <c r="D160" s="28"/>
      <c r="E160" s="1144"/>
      <c r="F160" s="1145"/>
      <c r="G160" s="7"/>
      <c r="H160" s="1173"/>
      <c r="I160" s="1174"/>
      <c r="J160" s="1175"/>
      <c r="K160" s="7"/>
      <c r="L160" s="7"/>
      <c r="M160" s="7"/>
      <c r="N160" s="7"/>
    </row>
    <row r="163" spans="1:16" s="21" customFormat="1" ht="18.75">
      <c r="A163" s="1140" t="s">
        <v>12</v>
      </c>
      <c r="B163" s="1140"/>
      <c r="C163" s="1140"/>
      <c r="D163" s="1141" t="s">
        <v>25</v>
      </c>
      <c r="E163" s="1141"/>
      <c r="F163" s="1141"/>
      <c r="G163" s="1141"/>
      <c r="H163" s="1141"/>
      <c r="I163" s="19"/>
      <c r="J163" s="5"/>
      <c r="K163" s="5"/>
      <c r="L163" s="18" t="s">
        <v>13</v>
      </c>
      <c r="M163" s="18"/>
      <c r="N163" s="18"/>
      <c r="O163" s="20"/>
      <c r="P163" s="19"/>
    </row>
    <row r="164" spans="1:16" s="6" customFormat="1" ht="73.5" customHeight="1">
      <c r="A164" s="5"/>
      <c r="B164" s="5"/>
      <c r="C164" s="1351" t="s">
        <v>14</v>
      </c>
      <c r="D164" s="1141"/>
      <c r="E164" s="1141"/>
      <c r="F164" s="1141"/>
      <c r="G164" s="1141"/>
      <c r="H164" s="1141"/>
      <c r="I164" s="1141"/>
      <c r="J164" s="1141"/>
      <c r="K164" s="1141"/>
      <c r="L164" s="1141"/>
      <c r="M164" s="5"/>
      <c r="N164" s="5"/>
      <c r="O164" s="5"/>
      <c r="P164" s="5"/>
    </row>
    <row r="165" spans="1:16" ht="15" customHeight="1">
      <c r="A165" s="1177" t="s">
        <v>23</v>
      </c>
      <c r="B165" s="1177"/>
      <c r="C165" s="28" t="s">
        <v>28</v>
      </c>
      <c r="D165" s="10"/>
      <c r="E165" s="1178" t="s">
        <v>21</v>
      </c>
      <c r="F165" s="1178"/>
      <c r="G165" s="1178"/>
      <c r="H165" s="11"/>
      <c r="I165" s="8"/>
      <c r="J165" s="8"/>
      <c r="K165" s="8"/>
      <c r="L165" s="8"/>
      <c r="M165" s="8"/>
      <c r="N165" s="8"/>
      <c r="O165" s="2"/>
      <c r="P165" s="2"/>
    </row>
    <row r="166" spans="1:16" ht="15.75" customHeight="1">
      <c r="A166" s="1179" t="s">
        <v>26</v>
      </c>
      <c r="B166" s="1179"/>
      <c r="C166" s="22" t="s">
        <v>27</v>
      </c>
      <c r="D166" s="12"/>
      <c r="E166" s="1180" t="s">
        <v>20</v>
      </c>
      <c r="F166" s="1180"/>
      <c r="G166" s="1180"/>
      <c r="H166" s="1180"/>
      <c r="I166" s="8"/>
      <c r="J166" s="1181">
        <v>44562</v>
      </c>
      <c r="K166" s="1182"/>
      <c r="L166" s="1183"/>
      <c r="M166" s="13"/>
      <c r="N166" s="12"/>
      <c r="O166" s="2"/>
      <c r="P166" s="2"/>
    </row>
    <row r="167" spans="1:16" ht="17.25" customHeight="1">
      <c r="A167" s="1179" t="s">
        <v>15</v>
      </c>
      <c r="B167" s="1179"/>
      <c r="C167" s="22" t="s">
        <v>17</v>
      </c>
      <c r="D167" s="12"/>
      <c r="E167" s="1180" t="s">
        <v>18</v>
      </c>
      <c r="F167" s="1180"/>
      <c r="G167" s="1180"/>
      <c r="H167" s="1180"/>
      <c r="I167" s="8"/>
      <c r="J167" s="1219" t="s">
        <v>53</v>
      </c>
      <c r="K167" s="1219"/>
      <c r="L167" s="1219"/>
      <c r="M167" s="1219"/>
      <c r="N167" s="1219"/>
      <c r="O167" s="2"/>
      <c r="P167" s="2"/>
    </row>
    <row r="168" spans="1:16" ht="17.25" customHeight="1">
      <c r="A168" s="1179" t="s">
        <v>16</v>
      </c>
      <c r="B168" s="1179"/>
      <c r="C168" s="17">
        <v>90130271</v>
      </c>
      <c r="D168" s="10"/>
      <c r="E168" s="1178" t="s">
        <v>19</v>
      </c>
      <c r="F168" s="1178"/>
      <c r="G168" s="1178"/>
      <c r="H168" s="1178"/>
      <c r="I168" s="1178"/>
      <c r="J168" s="1144" t="s">
        <v>54</v>
      </c>
      <c r="K168" s="1195"/>
      <c r="L168" s="1195"/>
      <c r="M168" s="1195"/>
      <c r="N168" s="1145"/>
      <c r="O168" s="2"/>
      <c r="P168" s="2"/>
    </row>
    <row r="169" spans="1:16" ht="13.5" customHeight="1">
      <c r="A169" s="1188" t="s">
        <v>0</v>
      </c>
      <c r="B169" s="1188"/>
      <c r="C169" s="33">
        <v>8220352487933</v>
      </c>
      <c r="D169" s="8"/>
      <c r="E169" s="1180" t="s">
        <v>22</v>
      </c>
      <c r="F169" s="1180"/>
      <c r="G169" s="1180"/>
      <c r="H169" s="1189" t="s">
        <v>37</v>
      </c>
      <c r="I169" s="1189"/>
      <c r="J169" s="1190" t="s">
        <v>24</v>
      </c>
      <c r="K169" s="1190"/>
      <c r="L169" s="1190"/>
      <c r="M169" s="1182" t="s">
        <v>40</v>
      </c>
      <c r="N169" s="1183"/>
      <c r="O169" s="4"/>
      <c r="P169" s="1"/>
    </row>
    <row r="170" spans="1:16" ht="18.75">
      <c r="A170" s="1151" t="s">
        <v>1</v>
      </c>
      <c r="B170" s="1153"/>
      <c r="C170" s="1154"/>
      <c r="D170" s="1155" t="s">
        <v>2</v>
      </c>
      <c r="E170" s="1156"/>
      <c r="F170" s="1156"/>
      <c r="G170" s="1156"/>
      <c r="H170" s="1156"/>
      <c r="I170" s="1156"/>
      <c r="J170" s="1156"/>
      <c r="K170" s="1156"/>
      <c r="L170" s="1157"/>
      <c r="M170" s="1158" t="s">
        <v>10</v>
      </c>
      <c r="N170" s="1158" t="s">
        <v>11</v>
      </c>
      <c r="O170" s="1"/>
      <c r="P170" s="1"/>
    </row>
    <row r="171" spans="1:16" ht="18.75">
      <c r="A171" s="1161" t="s">
        <v>3</v>
      </c>
      <c r="B171" s="1161" t="s">
        <v>4</v>
      </c>
      <c r="C171" s="1163" t="s">
        <v>5</v>
      </c>
      <c r="D171" s="1165" t="s">
        <v>6</v>
      </c>
      <c r="E171" s="1151" t="s">
        <v>7</v>
      </c>
      <c r="F171" s="1153"/>
      <c r="G171" s="1153"/>
      <c r="H171" s="1153"/>
      <c r="I171" s="1153"/>
      <c r="J171" s="1153"/>
      <c r="K171" s="1153"/>
      <c r="L171" s="1154"/>
      <c r="M171" s="1159"/>
      <c r="N171" s="1159"/>
      <c r="O171" s="1"/>
      <c r="P171" s="1"/>
    </row>
    <row r="172" spans="1:16" ht="18.75">
      <c r="A172" s="1162"/>
      <c r="B172" s="1162"/>
      <c r="C172" s="1164"/>
      <c r="D172" s="1166"/>
      <c r="E172" s="1151" t="s">
        <v>8</v>
      </c>
      <c r="F172" s="1153"/>
      <c r="G172" s="1153"/>
      <c r="H172" s="1153"/>
      <c r="I172" s="1153"/>
      <c r="J172" s="1153"/>
      <c r="K172" s="1154"/>
      <c r="L172" s="23" t="s">
        <v>9</v>
      </c>
      <c r="M172" s="1160"/>
      <c r="N172" s="1160"/>
      <c r="O172" s="1"/>
      <c r="P172" s="1"/>
    </row>
    <row r="173" spans="1:16" ht="18.75" customHeight="1">
      <c r="A173" s="3"/>
      <c r="B173" s="3"/>
      <c r="C173" s="1167" t="s">
        <v>39</v>
      </c>
      <c r="D173" s="9" t="s">
        <v>29</v>
      </c>
      <c r="E173" s="1138" t="s">
        <v>38</v>
      </c>
      <c r="F173" s="1150"/>
      <c r="G173" s="1150"/>
      <c r="H173" s="1150"/>
      <c r="I173" s="1150"/>
      <c r="J173" s="1139"/>
      <c r="K173" s="1170" t="s">
        <v>43</v>
      </c>
      <c r="L173" s="1171"/>
      <c r="M173" s="1172"/>
      <c r="N173" s="7"/>
      <c r="O173" s="1"/>
      <c r="P173" s="1"/>
    </row>
    <row r="174" spans="1:16" ht="18.75" customHeight="1">
      <c r="A174" s="3"/>
      <c r="B174" s="3"/>
      <c r="C174" s="1168"/>
      <c r="D174" s="29">
        <v>1</v>
      </c>
      <c r="E174" s="1144" t="s">
        <v>30</v>
      </c>
      <c r="F174" s="1145"/>
      <c r="G174" s="7"/>
      <c r="H174" s="1142">
        <v>32670</v>
      </c>
      <c r="I174" s="1142"/>
      <c r="J174" s="1142"/>
      <c r="K174" s="1144" t="s">
        <v>30</v>
      </c>
      <c r="L174" s="1145"/>
      <c r="M174" s="35">
        <v>2300</v>
      </c>
      <c r="N174" s="34"/>
      <c r="O174" s="1"/>
      <c r="P174" s="1"/>
    </row>
    <row r="175" spans="1:16" ht="18.75" customHeight="1">
      <c r="A175" s="3"/>
      <c r="B175" s="3"/>
      <c r="C175" s="1168"/>
      <c r="D175" s="28">
        <v>1810</v>
      </c>
      <c r="E175" s="1144" t="s">
        <v>32</v>
      </c>
      <c r="F175" s="1145"/>
      <c r="G175" s="7"/>
      <c r="H175" s="1142">
        <v>46705</v>
      </c>
      <c r="I175" s="1142"/>
      <c r="J175" s="1142"/>
      <c r="K175" s="1144" t="s">
        <v>32</v>
      </c>
      <c r="L175" s="1145"/>
      <c r="M175" s="35">
        <v>1150</v>
      </c>
      <c r="N175" s="34"/>
      <c r="O175" s="1"/>
      <c r="P175" s="1"/>
    </row>
    <row r="176" spans="1:16" ht="18.75" customHeight="1">
      <c r="A176" s="3"/>
      <c r="B176" s="3"/>
      <c r="C176" s="1168"/>
      <c r="D176" s="28">
        <v>2224</v>
      </c>
      <c r="E176" s="1144" t="s">
        <v>33</v>
      </c>
      <c r="F176" s="1145"/>
      <c r="G176" s="7"/>
      <c r="H176" s="1142">
        <f>SUM(H174*0.1)</f>
        <v>3267</v>
      </c>
      <c r="I176" s="1142"/>
      <c r="J176" s="1142"/>
      <c r="K176" s="1144" t="s">
        <v>33</v>
      </c>
      <c r="L176" s="1145"/>
      <c r="M176" s="27">
        <v>230</v>
      </c>
      <c r="N176" s="34"/>
      <c r="O176" s="1"/>
      <c r="P176" s="1"/>
    </row>
    <row r="177" spans="1:16" ht="18.75" customHeight="1">
      <c r="A177" s="3"/>
      <c r="B177" s="3"/>
      <c r="C177" s="1168"/>
      <c r="D177" s="28">
        <v>2247</v>
      </c>
      <c r="E177" s="1144" t="s">
        <v>34</v>
      </c>
      <c r="F177" s="1145"/>
      <c r="G177" s="7"/>
      <c r="H177" s="1142">
        <f>SUM(H174*0.1)</f>
        <v>3267</v>
      </c>
      <c r="I177" s="1142"/>
      <c r="J177" s="1142"/>
      <c r="K177" s="1144" t="s">
        <v>34</v>
      </c>
      <c r="L177" s="1145"/>
      <c r="M177" s="27">
        <v>230</v>
      </c>
      <c r="N177" s="34"/>
      <c r="O177" s="1"/>
      <c r="P177" s="1"/>
    </row>
    <row r="178" spans="1:16" ht="18.75" customHeight="1">
      <c r="A178" s="3"/>
      <c r="B178" s="3"/>
      <c r="C178" s="1168"/>
      <c r="D178" s="28">
        <v>2265</v>
      </c>
      <c r="E178" s="1144" t="s">
        <v>35</v>
      </c>
      <c r="F178" s="1145"/>
      <c r="G178" s="7"/>
      <c r="H178" s="1262">
        <f>SUM(H174*0.05)</f>
        <v>1633.5</v>
      </c>
      <c r="I178" s="1262"/>
      <c r="J178" s="1262"/>
      <c r="K178" s="1144" t="s">
        <v>45</v>
      </c>
      <c r="L178" s="1145"/>
      <c r="M178" s="27">
        <v>116</v>
      </c>
      <c r="N178" s="31"/>
      <c r="O178" s="1"/>
      <c r="P178" s="1"/>
    </row>
    <row r="179" spans="1:16" ht="18.75" customHeight="1">
      <c r="A179" s="3"/>
      <c r="B179" s="3"/>
      <c r="C179" s="1168"/>
      <c r="D179" s="28">
        <v>2309</v>
      </c>
      <c r="E179" s="1144" t="s">
        <v>36</v>
      </c>
      <c r="F179" s="1145"/>
      <c r="G179" s="7"/>
      <c r="H179" s="1173">
        <f>SUM(H174*0.1)</f>
        <v>3267</v>
      </c>
      <c r="I179" s="1174"/>
      <c r="J179" s="1175"/>
      <c r="K179" s="1144" t="s">
        <v>36</v>
      </c>
      <c r="L179" s="1145"/>
      <c r="M179" s="27">
        <v>230</v>
      </c>
      <c r="N179" s="31"/>
      <c r="O179" s="1"/>
      <c r="P179" s="1"/>
    </row>
    <row r="180" spans="1:16" ht="18.75" customHeight="1">
      <c r="A180" s="3"/>
      <c r="B180" s="3"/>
      <c r="C180" s="1169"/>
      <c r="D180" s="28"/>
      <c r="E180" s="1144"/>
      <c r="F180" s="1145"/>
      <c r="G180" s="7"/>
      <c r="H180" s="1142"/>
      <c r="I180" s="1142"/>
      <c r="J180" s="1142"/>
      <c r="K180" s="1143"/>
      <c r="L180" s="1143"/>
      <c r="M180" s="38"/>
      <c r="N180" s="30"/>
      <c r="O180" s="1"/>
      <c r="P180" s="1"/>
    </row>
    <row r="181" spans="1:16" ht="18.75">
      <c r="A181" s="3"/>
      <c r="B181" s="3"/>
      <c r="C181" s="7"/>
      <c r="D181" s="28"/>
      <c r="E181" s="1144"/>
      <c r="F181" s="1145"/>
      <c r="G181" s="7"/>
      <c r="H181" s="1142"/>
      <c r="I181" s="1142"/>
      <c r="J181" s="1142"/>
      <c r="K181" s="1398" t="s">
        <v>41</v>
      </c>
      <c r="L181" s="1398"/>
      <c r="M181" s="1398"/>
      <c r="N181" s="7"/>
      <c r="O181" s="1"/>
      <c r="P181" s="1"/>
    </row>
    <row r="182" spans="1:16" ht="18.75">
      <c r="A182" s="3"/>
      <c r="B182" s="3"/>
      <c r="C182" s="7"/>
      <c r="D182" s="28"/>
      <c r="E182" s="1146"/>
      <c r="F182" s="1146"/>
      <c r="G182" s="7"/>
      <c r="H182" s="1142"/>
      <c r="I182" s="1142"/>
      <c r="J182" s="1142"/>
      <c r="K182" s="1398"/>
      <c r="L182" s="1398"/>
      <c r="M182" s="1398"/>
      <c r="N182" s="7"/>
      <c r="O182" s="1"/>
      <c r="P182" s="1"/>
    </row>
    <row r="183" spans="1:16" ht="18.75">
      <c r="A183" s="3"/>
      <c r="B183" s="3"/>
      <c r="C183" s="7"/>
      <c r="D183" s="28"/>
      <c r="E183" s="1146"/>
      <c r="F183" s="1146"/>
      <c r="G183" s="36"/>
      <c r="H183" s="1142"/>
      <c r="I183" s="1142"/>
      <c r="J183" s="1142"/>
      <c r="K183" s="1398"/>
      <c r="L183" s="1398"/>
      <c r="M183" s="1398"/>
      <c r="N183" s="7"/>
      <c r="O183" s="1"/>
      <c r="P183" s="1"/>
    </row>
    <row r="184" spans="1:16" ht="18.75">
      <c r="A184" s="3"/>
      <c r="B184" s="3"/>
      <c r="C184" s="7"/>
      <c r="D184" s="28"/>
      <c r="E184" s="1146"/>
      <c r="F184" s="1146"/>
      <c r="G184" s="36"/>
      <c r="H184" s="1142"/>
      <c r="I184" s="1142"/>
      <c r="J184" s="1142"/>
      <c r="K184" s="7"/>
      <c r="L184" s="7"/>
      <c r="M184" s="7"/>
      <c r="N184" s="7"/>
      <c r="O184" s="1"/>
      <c r="P184" s="1"/>
    </row>
    <row r="185" spans="1:16" ht="15.75">
      <c r="A185" s="3"/>
      <c r="B185" s="3"/>
      <c r="C185" s="7"/>
      <c r="D185" s="28"/>
      <c r="E185" s="1146"/>
      <c r="F185" s="1146"/>
      <c r="G185" s="36"/>
      <c r="H185" s="1142"/>
      <c r="I185" s="1142"/>
      <c r="J185" s="1142"/>
      <c r="K185" s="7"/>
      <c r="L185" s="7"/>
      <c r="M185" s="7"/>
      <c r="N185" s="7"/>
    </row>
    <row r="186" spans="1:16" ht="18.75">
      <c r="A186" s="3"/>
      <c r="B186" s="3"/>
      <c r="C186" s="7"/>
      <c r="D186" s="28"/>
      <c r="E186" s="1146"/>
      <c r="F186" s="1146"/>
      <c r="G186" s="32"/>
      <c r="H186" s="1147"/>
      <c r="I186" s="1147"/>
      <c r="J186" s="1147"/>
      <c r="K186" s="7"/>
      <c r="L186" s="7"/>
      <c r="M186" s="7"/>
      <c r="N186" s="7"/>
      <c r="O186" s="1"/>
      <c r="P186" s="1"/>
    </row>
    <row r="187" spans="1:16" ht="15.75">
      <c r="A187" s="3"/>
      <c r="B187" s="3"/>
      <c r="C187" s="7"/>
      <c r="D187" s="28"/>
      <c r="E187" s="1144"/>
      <c r="F187" s="1145"/>
      <c r="G187" s="7"/>
      <c r="H187" s="1173"/>
      <c r="I187" s="1174"/>
      <c r="J187" s="1175"/>
      <c r="K187" s="7"/>
      <c r="L187" s="7"/>
      <c r="M187" s="7"/>
      <c r="N187" s="7"/>
    </row>
    <row r="190" spans="1:16" s="21" customFormat="1" ht="18.75">
      <c r="A190" s="1140" t="s">
        <v>12</v>
      </c>
      <c r="B190" s="1140"/>
      <c r="C190" s="1140"/>
      <c r="D190" s="1141" t="s">
        <v>25</v>
      </c>
      <c r="E190" s="1141"/>
      <c r="F190" s="1141"/>
      <c r="G190" s="1141"/>
      <c r="H190" s="1141"/>
      <c r="I190" s="19"/>
      <c r="J190" s="5"/>
      <c r="K190" s="5"/>
      <c r="L190" s="18"/>
      <c r="M190" s="18"/>
      <c r="N190" s="18"/>
      <c r="O190" s="20"/>
      <c r="P190" s="19"/>
    </row>
    <row r="191" spans="1:16" s="6" customFormat="1" ht="73.5" customHeight="1">
      <c r="A191" s="5"/>
      <c r="B191" s="5"/>
      <c r="C191" s="1351" t="s">
        <v>14</v>
      </c>
      <c r="D191" s="1141"/>
      <c r="E191" s="1141"/>
      <c r="F191" s="1141"/>
      <c r="G191" s="1141"/>
      <c r="H191" s="1141"/>
      <c r="I191" s="1141"/>
      <c r="J191" s="1141"/>
      <c r="K191" s="1141"/>
      <c r="L191" s="1141"/>
      <c r="M191" s="5"/>
      <c r="N191" s="5"/>
      <c r="O191" s="5"/>
      <c r="P191" s="5"/>
    </row>
    <row r="192" spans="1:16" ht="15" customHeight="1">
      <c r="A192" s="1177" t="s">
        <v>23</v>
      </c>
      <c r="B192" s="1177"/>
      <c r="C192" s="28" t="s">
        <v>28</v>
      </c>
      <c r="D192" s="10"/>
      <c r="E192" s="1178" t="s">
        <v>21</v>
      </c>
      <c r="F192" s="1178"/>
      <c r="G192" s="1178"/>
      <c r="H192" s="11"/>
      <c r="I192" s="8"/>
      <c r="J192" s="8"/>
      <c r="K192" s="8"/>
      <c r="L192" s="8"/>
      <c r="M192" s="8"/>
      <c r="N192" s="8"/>
      <c r="O192" s="2"/>
      <c r="P192" s="2"/>
    </row>
    <row r="193" spans="1:16" ht="15.75" customHeight="1">
      <c r="A193" s="1179" t="s">
        <v>26</v>
      </c>
      <c r="B193" s="1179"/>
      <c r="C193" s="22" t="s">
        <v>27</v>
      </c>
      <c r="D193" s="12"/>
      <c r="E193" s="1180" t="s">
        <v>20</v>
      </c>
      <c r="F193" s="1180"/>
      <c r="G193" s="1180"/>
      <c r="H193" s="1180"/>
      <c r="I193" s="8"/>
      <c r="J193" s="1181">
        <v>44562</v>
      </c>
      <c r="K193" s="1182"/>
      <c r="L193" s="1183"/>
      <c r="M193" s="13"/>
      <c r="N193" s="12"/>
      <c r="O193" s="2"/>
      <c r="P193" s="2"/>
    </row>
    <row r="194" spans="1:16" ht="17.25" customHeight="1">
      <c r="A194" s="1179" t="s">
        <v>15</v>
      </c>
      <c r="B194" s="1179"/>
      <c r="C194" s="22" t="s">
        <v>17</v>
      </c>
      <c r="D194" s="12"/>
      <c r="E194" s="1180" t="s">
        <v>18</v>
      </c>
      <c r="F194" s="1180"/>
      <c r="G194" s="1180"/>
      <c r="H194" s="1180"/>
      <c r="I194" s="8"/>
      <c r="J194" s="1219" t="s">
        <v>53</v>
      </c>
      <c r="K194" s="1219"/>
      <c r="L194" s="1219"/>
      <c r="M194" s="1219"/>
      <c r="N194" s="1219"/>
      <c r="O194" s="2"/>
      <c r="P194" s="2"/>
    </row>
    <row r="195" spans="1:16" ht="17.25" customHeight="1">
      <c r="A195" s="1179" t="s">
        <v>16</v>
      </c>
      <c r="B195" s="1179"/>
      <c r="C195" s="17">
        <v>90130271</v>
      </c>
      <c r="D195" s="10"/>
      <c r="E195" s="1178" t="s">
        <v>19</v>
      </c>
      <c r="F195" s="1178"/>
      <c r="G195" s="1178"/>
      <c r="H195" s="1178"/>
      <c r="I195" s="1178"/>
      <c r="J195" s="1144" t="s">
        <v>54</v>
      </c>
      <c r="K195" s="1195"/>
      <c r="L195" s="1195"/>
      <c r="M195" s="1195"/>
      <c r="N195" s="1145"/>
      <c r="O195" s="2"/>
      <c r="P195" s="2"/>
    </row>
    <row r="196" spans="1:16" ht="13.5" customHeight="1">
      <c r="A196" s="1188" t="s">
        <v>0</v>
      </c>
      <c r="B196" s="1188"/>
      <c r="C196" s="33">
        <v>8220352487933</v>
      </c>
      <c r="D196" s="8"/>
      <c r="E196" s="1180" t="s">
        <v>22</v>
      </c>
      <c r="F196" s="1180"/>
      <c r="G196" s="1180"/>
      <c r="H196" s="1189" t="s">
        <v>37</v>
      </c>
      <c r="I196" s="1189"/>
      <c r="J196" s="1190" t="s">
        <v>24</v>
      </c>
      <c r="K196" s="1190"/>
      <c r="L196" s="1190"/>
      <c r="M196" s="1182" t="s">
        <v>40</v>
      </c>
      <c r="N196" s="1183"/>
      <c r="O196" s="4"/>
      <c r="P196" s="1"/>
    </row>
    <row r="197" spans="1:16" ht="18.75">
      <c r="A197" s="1151" t="s">
        <v>1</v>
      </c>
      <c r="B197" s="1153"/>
      <c r="C197" s="1154"/>
      <c r="D197" s="1155" t="s">
        <v>2</v>
      </c>
      <c r="E197" s="1156"/>
      <c r="F197" s="1156"/>
      <c r="G197" s="1156"/>
      <c r="H197" s="1156"/>
      <c r="I197" s="1156"/>
      <c r="J197" s="1156"/>
      <c r="K197" s="1156"/>
      <c r="L197" s="1157"/>
      <c r="M197" s="1158" t="s">
        <v>10</v>
      </c>
      <c r="N197" s="1158" t="s">
        <v>11</v>
      </c>
      <c r="O197" s="1"/>
      <c r="P197" s="1"/>
    </row>
    <row r="198" spans="1:16" ht="18.75">
      <c r="A198" s="1161" t="s">
        <v>3</v>
      </c>
      <c r="B198" s="1161" t="s">
        <v>4</v>
      </c>
      <c r="C198" s="1163" t="s">
        <v>5</v>
      </c>
      <c r="D198" s="1165" t="s">
        <v>6</v>
      </c>
      <c r="E198" s="1151" t="s">
        <v>7</v>
      </c>
      <c r="F198" s="1153"/>
      <c r="G198" s="1153"/>
      <c r="H198" s="1153"/>
      <c r="I198" s="1153"/>
      <c r="J198" s="1153"/>
      <c r="K198" s="1153"/>
      <c r="L198" s="1154"/>
      <c r="M198" s="1159"/>
      <c r="N198" s="1159"/>
      <c r="O198" s="1"/>
      <c r="P198" s="1"/>
    </row>
    <row r="199" spans="1:16" ht="18.75">
      <c r="A199" s="1162"/>
      <c r="B199" s="1162"/>
      <c r="C199" s="1164"/>
      <c r="D199" s="1166"/>
      <c r="E199" s="1151" t="s">
        <v>8</v>
      </c>
      <c r="F199" s="1153"/>
      <c r="G199" s="1153"/>
      <c r="H199" s="1153"/>
      <c r="I199" s="1153"/>
      <c r="J199" s="1153"/>
      <c r="K199" s="1154"/>
      <c r="L199" s="23" t="s">
        <v>9</v>
      </c>
      <c r="M199" s="1160"/>
      <c r="N199" s="1160"/>
      <c r="O199" s="1"/>
      <c r="P199" s="1"/>
    </row>
    <row r="200" spans="1:16" ht="18.75" customHeight="1">
      <c r="A200" s="3"/>
      <c r="B200" s="3"/>
      <c r="C200" s="1167" t="s">
        <v>39</v>
      </c>
      <c r="D200" s="9" t="s">
        <v>29</v>
      </c>
      <c r="E200" s="1138" t="s">
        <v>38</v>
      </c>
      <c r="F200" s="1150"/>
      <c r="G200" s="1150"/>
      <c r="H200" s="1150"/>
      <c r="I200" s="1150"/>
      <c r="J200" s="1139"/>
      <c r="K200" s="1170" t="s">
        <v>43</v>
      </c>
      <c r="L200" s="1171"/>
      <c r="M200" s="1172"/>
      <c r="N200" s="7"/>
      <c r="O200" s="1"/>
      <c r="P200" s="1"/>
    </row>
    <row r="201" spans="1:16" ht="18.75" customHeight="1">
      <c r="A201" s="3"/>
      <c r="B201" s="3"/>
      <c r="C201" s="1168"/>
      <c r="D201" s="29">
        <v>1</v>
      </c>
      <c r="E201" s="1144" t="s">
        <v>30</v>
      </c>
      <c r="F201" s="1145"/>
      <c r="G201" s="7"/>
      <c r="H201" s="1142">
        <v>32670</v>
      </c>
      <c r="I201" s="1142"/>
      <c r="J201" s="1142"/>
      <c r="K201" s="1144" t="s">
        <v>30</v>
      </c>
      <c r="L201" s="1145"/>
      <c r="M201" s="35">
        <v>2300</v>
      </c>
      <c r="N201" s="34"/>
      <c r="O201" s="1"/>
      <c r="P201" s="1"/>
    </row>
    <row r="202" spans="1:16" ht="18.75" customHeight="1">
      <c r="A202" s="3"/>
      <c r="B202" s="3"/>
      <c r="C202" s="1168"/>
      <c r="D202" s="28">
        <v>1810</v>
      </c>
      <c r="E202" s="1144" t="s">
        <v>32</v>
      </c>
      <c r="F202" s="1145"/>
      <c r="G202" s="7"/>
      <c r="H202" s="1142">
        <v>46705</v>
      </c>
      <c r="I202" s="1142"/>
      <c r="J202" s="1142"/>
      <c r="K202" s="1144" t="s">
        <v>32</v>
      </c>
      <c r="L202" s="1145"/>
      <c r="M202" s="35">
        <v>1150</v>
      </c>
      <c r="N202" s="34"/>
      <c r="O202" s="1"/>
      <c r="P202" s="1"/>
    </row>
    <row r="203" spans="1:16" ht="18.75" customHeight="1">
      <c r="A203" s="3"/>
      <c r="B203" s="3"/>
      <c r="C203" s="1168"/>
      <c r="D203" s="28">
        <v>2224</v>
      </c>
      <c r="E203" s="1144" t="s">
        <v>33</v>
      </c>
      <c r="F203" s="1145"/>
      <c r="G203" s="7"/>
      <c r="H203" s="1142">
        <f>SUM(H201*0.1)</f>
        <v>3267</v>
      </c>
      <c r="I203" s="1142"/>
      <c r="J203" s="1142"/>
      <c r="K203" s="1144" t="s">
        <v>33</v>
      </c>
      <c r="L203" s="1145"/>
      <c r="M203" s="27">
        <v>230</v>
      </c>
      <c r="N203" s="34"/>
      <c r="O203" s="1"/>
      <c r="P203" s="1"/>
    </row>
    <row r="204" spans="1:16" ht="18.75" customHeight="1">
      <c r="A204" s="3"/>
      <c r="B204" s="3"/>
      <c r="C204" s="1168"/>
      <c r="D204" s="28">
        <v>2247</v>
      </c>
      <c r="E204" s="1144" t="s">
        <v>34</v>
      </c>
      <c r="F204" s="1145"/>
      <c r="G204" s="7"/>
      <c r="H204" s="1142">
        <f>SUM(H201*0.1)</f>
        <v>3267</v>
      </c>
      <c r="I204" s="1142"/>
      <c r="J204" s="1142"/>
      <c r="K204" s="1144" t="s">
        <v>34</v>
      </c>
      <c r="L204" s="1145"/>
      <c r="M204" s="27">
        <v>230</v>
      </c>
      <c r="N204" s="34"/>
      <c r="O204" s="1"/>
      <c r="P204" s="1"/>
    </row>
    <row r="205" spans="1:16" ht="18.75" customHeight="1">
      <c r="A205" s="3"/>
      <c r="B205" s="3"/>
      <c r="C205" s="1168"/>
      <c r="D205" s="28">
        <v>2265</v>
      </c>
      <c r="E205" s="1144" t="s">
        <v>35</v>
      </c>
      <c r="F205" s="1145"/>
      <c r="G205" s="7"/>
      <c r="H205" s="1262">
        <f>SUM(H201*0.05)</f>
        <v>1633.5</v>
      </c>
      <c r="I205" s="1262"/>
      <c r="J205" s="1262"/>
      <c r="K205" s="1144" t="s">
        <v>45</v>
      </c>
      <c r="L205" s="1145"/>
      <c r="M205" s="27">
        <v>116</v>
      </c>
      <c r="N205" s="31"/>
      <c r="O205" s="1"/>
      <c r="P205" s="1"/>
    </row>
    <row r="206" spans="1:16" ht="18.75" customHeight="1">
      <c r="A206" s="3"/>
      <c r="B206" s="3"/>
      <c r="C206" s="1168"/>
      <c r="D206" s="28">
        <v>2309</v>
      </c>
      <c r="E206" s="1144" t="s">
        <v>36</v>
      </c>
      <c r="F206" s="1145"/>
      <c r="G206" s="7"/>
      <c r="H206" s="1173">
        <f>SUM(H201*0.1)</f>
        <v>3267</v>
      </c>
      <c r="I206" s="1174"/>
      <c r="J206" s="1175"/>
      <c r="K206" s="1144" t="s">
        <v>36</v>
      </c>
      <c r="L206" s="1145"/>
      <c r="M206" s="27">
        <v>230</v>
      </c>
      <c r="N206" s="31"/>
      <c r="O206" s="1"/>
      <c r="P206" s="1"/>
    </row>
    <row r="207" spans="1:16" ht="18.75" customHeight="1">
      <c r="A207" s="3"/>
      <c r="B207" s="3"/>
      <c r="C207" s="1169"/>
      <c r="D207" s="28"/>
      <c r="E207" s="1144"/>
      <c r="F207" s="1145"/>
      <c r="G207" s="7"/>
      <c r="H207" s="1142"/>
      <c r="I207" s="1142"/>
      <c r="J207" s="1142"/>
      <c r="K207" s="1143"/>
      <c r="L207" s="1143"/>
      <c r="M207" s="38"/>
      <c r="N207" s="30"/>
      <c r="O207" s="1"/>
      <c r="P207" s="1"/>
    </row>
    <row r="208" spans="1:16" ht="18.75">
      <c r="A208" s="3"/>
      <c r="B208" s="3"/>
      <c r="C208" s="7"/>
      <c r="D208" s="28"/>
      <c r="E208" s="1144"/>
      <c r="F208" s="1145"/>
      <c r="G208" s="7"/>
      <c r="H208" s="1142"/>
      <c r="I208" s="1142"/>
      <c r="J208" s="1142"/>
      <c r="K208" s="1398" t="s">
        <v>41</v>
      </c>
      <c r="L208" s="1398"/>
      <c r="M208" s="1398"/>
      <c r="N208" s="7"/>
      <c r="O208" s="1"/>
      <c r="P208" s="1"/>
    </row>
    <row r="209" spans="1:16" ht="18.75">
      <c r="A209" s="3"/>
      <c r="B209" s="3"/>
      <c r="C209" s="7"/>
      <c r="D209" s="28"/>
      <c r="E209" s="1146"/>
      <c r="F209" s="1146"/>
      <c r="G209" s="7"/>
      <c r="H209" s="1142"/>
      <c r="I209" s="1142"/>
      <c r="J209" s="1142"/>
      <c r="K209" s="1398"/>
      <c r="L209" s="1398"/>
      <c r="M209" s="1398"/>
      <c r="N209" s="7"/>
      <c r="O209" s="1"/>
      <c r="P209" s="1"/>
    </row>
    <row r="210" spans="1:16" ht="18.75">
      <c r="A210" s="3"/>
      <c r="B210" s="3"/>
      <c r="C210" s="7"/>
      <c r="D210" s="28"/>
      <c r="E210" s="1146"/>
      <c r="F210" s="1146"/>
      <c r="G210" s="36"/>
      <c r="H210" s="1142"/>
      <c r="I210" s="1142"/>
      <c r="J210" s="1142"/>
      <c r="K210" s="1398"/>
      <c r="L210" s="1398"/>
      <c r="M210" s="1398"/>
      <c r="N210" s="7"/>
      <c r="O210" s="1"/>
      <c r="P210" s="1"/>
    </row>
    <row r="211" spans="1:16" ht="18.75">
      <c r="A211" s="3"/>
      <c r="B211" s="3"/>
      <c r="C211" s="7"/>
      <c r="D211" s="28"/>
      <c r="E211" s="1146"/>
      <c r="F211" s="1146"/>
      <c r="G211" s="36"/>
      <c r="H211" s="1142"/>
      <c r="I211" s="1142"/>
      <c r="J211" s="1142"/>
      <c r="K211" s="7"/>
      <c r="L211" s="7"/>
      <c r="M211" s="7"/>
      <c r="N211" s="7"/>
      <c r="O211" s="1"/>
      <c r="P211" s="1"/>
    </row>
    <row r="212" spans="1:16" ht="15.75">
      <c r="A212" s="3"/>
      <c r="B212" s="3"/>
      <c r="C212" s="7"/>
      <c r="D212" s="28"/>
      <c r="E212" s="1146"/>
      <c r="F212" s="1146"/>
      <c r="G212" s="36"/>
      <c r="H212" s="1142"/>
      <c r="I212" s="1142"/>
      <c r="J212" s="1142"/>
      <c r="K212" s="7"/>
      <c r="L212" s="7"/>
      <c r="M212" s="7"/>
      <c r="N212" s="7"/>
    </row>
    <row r="213" spans="1:16" ht="18.75">
      <c r="A213" s="3"/>
      <c r="B213" s="3"/>
      <c r="C213" s="7"/>
      <c r="D213" s="28"/>
      <c r="E213" s="1146"/>
      <c r="F213" s="1146"/>
      <c r="G213" s="32"/>
      <c r="H213" s="1147"/>
      <c r="I213" s="1147"/>
      <c r="J213" s="1147"/>
      <c r="K213" s="7"/>
      <c r="L213" s="7"/>
      <c r="M213" s="7"/>
      <c r="N213" s="7"/>
      <c r="O213" s="1"/>
      <c r="P213" s="1"/>
    </row>
    <row r="214" spans="1:16" ht="15.75">
      <c r="A214" s="3"/>
      <c r="B214" s="3"/>
      <c r="C214" s="7"/>
      <c r="D214" s="28"/>
      <c r="E214" s="1144"/>
      <c r="F214" s="1145"/>
      <c r="G214" s="7"/>
      <c r="H214" s="1173"/>
      <c r="I214" s="1174"/>
      <c r="J214" s="1175"/>
      <c r="K214" s="7"/>
      <c r="L214" s="7"/>
      <c r="M214" s="7"/>
      <c r="N214" s="7"/>
    </row>
    <row r="217" spans="1:16" s="21" customFormat="1" ht="18.75">
      <c r="A217" s="1140" t="s">
        <v>12</v>
      </c>
      <c r="B217" s="1140"/>
      <c r="C217" s="1140"/>
      <c r="D217" s="1141" t="s">
        <v>25</v>
      </c>
      <c r="E217" s="1141"/>
      <c r="F217" s="1141"/>
      <c r="G217" s="1141"/>
      <c r="H217" s="1141"/>
      <c r="I217" s="19"/>
      <c r="J217" s="5"/>
      <c r="K217" s="5"/>
      <c r="L217" s="18"/>
      <c r="M217" s="18"/>
      <c r="N217" s="18"/>
      <c r="O217" s="20"/>
      <c r="P217" s="19"/>
    </row>
    <row r="218" spans="1:16" s="6" customFormat="1" ht="73.5" customHeight="1">
      <c r="A218" s="5"/>
      <c r="B218" s="5"/>
      <c r="C218" s="1351" t="s">
        <v>14</v>
      </c>
      <c r="D218" s="1141"/>
      <c r="E218" s="1141"/>
      <c r="F218" s="1141"/>
      <c r="G218" s="1141"/>
      <c r="H218" s="1141"/>
      <c r="I218" s="1141"/>
      <c r="J218" s="1141"/>
      <c r="K218" s="1141"/>
      <c r="L218" s="1141"/>
      <c r="M218" s="5"/>
      <c r="N218" s="5"/>
      <c r="O218" s="5"/>
      <c r="P218" s="5"/>
    </row>
    <row r="219" spans="1:16" ht="15" customHeight="1">
      <c r="A219" s="1177" t="s">
        <v>23</v>
      </c>
      <c r="B219" s="1177"/>
      <c r="C219" s="46">
        <v>44569</v>
      </c>
      <c r="D219" s="10"/>
      <c r="E219" s="1178" t="s">
        <v>21</v>
      </c>
      <c r="F219" s="1178"/>
      <c r="G219" s="1178"/>
      <c r="H219" s="11"/>
      <c r="I219" s="8"/>
      <c r="J219" s="8"/>
      <c r="K219" s="8"/>
      <c r="L219" s="8"/>
      <c r="M219" s="8"/>
      <c r="N219" s="8"/>
      <c r="O219" s="2"/>
      <c r="P219" s="2"/>
    </row>
    <row r="220" spans="1:16" ht="15.75" customHeight="1">
      <c r="A220" s="1179" t="s">
        <v>26</v>
      </c>
      <c r="B220" s="1179"/>
      <c r="C220" s="22" t="s">
        <v>27</v>
      </c>
      <c r="D220" s="12"/>
      <c r="E220" s="1180" t="s">
        <v>20</v>
      </c>
      <c r="F220" s="1180"/>
      <c r="G220" s="1180"/>
      <c r="H220" s="1180"/>
      <c r="I220" s="8"/>
      <c r="J220" s="1181">
        <v>44562</v>
      </c>
      <c r="K220" s="1182"/>
      <c r="L220" s="1183"/>
      <c r="M220" s="13"/>
      <c r="N220" s="12"/>
      <c r="O220" s="2"/>
      <c r="P220" s="2"/>
    </row>
    <row r="221" spans="1:16" ht="17.25" customHeight="1">
      <c r="A221" s="1179" t="s">
        <v>15</v>
      </c>
      <c r="B221" s="1179"/>
      <c r="C221" s="22" t="s">
        <v>17</v>
      </c>
      <c r="D221" s="12"/>
      <c r="E221" s="1180" t="s">
        <v>18</v>
      </c>
      <c r="F221" s="1180"/>
      <c r="G221" s="1180"/>
      <c r="H221" s="1180"/>
      <c r="I221" s="8"/>
      <c r="J221" s="1219" t="s">
        <v>77</v>
      </c>
      <c r="K221" s="1219"/>
      <c r="L221" s="1219"/>
      <c r="M221" s="1219"/>
      <c r="N221" s="1219"/>
      <c r="O221" s="2"/>
      <c r="P221" s="2"/>
    </row>
    <row r="222" spans="1:16" ht="17.25" customHeight="1">
      <c r="A222" s="1179" t="s">
        <v>16</v>
      </c>
      <c r="B222" s="1179"/>
      <c r="C222" s="25">
        <v>90123117</v>
      </c>
      <c r="D222" s="10"/>
      <c r="E222" s="1178" t="s">
        <v>19</v>
      </c>
      <c r="F222" s="1178"/>
      <c r="G222" s="1178"/>
      <c r="H222" s="1178"/>
      <c r="I222" s="1178"/>
      <c r="J222" s="1148" t="s">
        <v>78</v>
      </c>
      <c r="K222" s="1283"/>
      <c r="L222" s="1283"/>
      <c r="M222" s="1283"/>
      <c r="N222" s="1149"/>
      <c r="O222" s="2"/>
      <c r="P222" s="2"/>
    </row>
    <row r="223" spans="1:16" ht="13.5" customHeight="1">
      <c r="A223" s="1188" t="s">
        <v>0</v>
      </c>
      <c r="B223" s="1188"/>
      <c r="C223" s="33">
        <v>8210109259733</v>
      </c>
      <c r="D223" s="8"/>
      <c r="E223" s="1180" t="s">
        <v>22</v>
      </c>
      <c r="F223" s="1180"/>
      <c r="G223" s="1180"/>
      <c r="H223" s="1184" t="s">
        <v>79</v>
      </c>
      <c r="I223" s="1184"/>
      <c r="J223" s="1395" t="s">
        <v>24</v>
      </c>
      <c r="K223" s="1396"/>
      <c r="L223" s="1396"/>
      <c r="M223" s="1396"/>
      <c r="N223" s="1397"/>
      <c r="O223" s="4"/>
      <c r="P223" s="1"/>
    </row>
    <row r="224" spans="1:16" ht="18.75">
      <c r="A224" s="1151" t="s">
        <v>1</v>
      </c>
      <c r="B224" s="1153"/>
      <c r="C224" s="1154"/>
      <c r="D224" s="1155" t="s">
        <v>2</v>
      </c>
      <c r="E224" s="1156"/>
      <c r="F224" s="1156"/>
      <c r="G224" s="1156"/>
      <c r="H224" s="1156"/>
      <c r="I224" s="1156"/>
      <c r="J224" s="1156"/>
      <c r="K224" s="1156"/>
      <c r="L224" s="1157"/>
      <c r="M224" s="1158" t="s">
        <v>10</v>
      </c>
      <c r="N224" s="1158" t="s">
        <v>11</v>
      </c>
      <c r="O224" s="1"/>
      <c r="P224" s="1"/>
    </row>
    <row r="225" spans="1:16" ht="18.75">
      <c r="A225" s="1161" t="s">
        <v>3</v>
      </c>
      <c r="B225" s="1161" t="s">
        <v>4</v>
      </c>
      <c r="C225" s="1163" t="s">
        <v>5</v>
      </c>
      <c r="D225" s="1165" t="s">
        <v>6</v>
      </c>
      <c r="E225" s="1151" t="s">
        <v>7</v>
      </c>
      <c r="F225" s="1153"/>
      <c r="G225" s="1153"/>
      <c r="H225" s="1153"/>
      <c r="I225" s="1153"/>
      <c r="J225" s="1153"/>
      <c r="K225" s="1153"/>
      <c r="L225" s="1154"/>
      <c r="M225" s="1159"/>
      <c r="N225" s="1159"/>
      <c r="O225" s="1"/>
      <c r="P225" s="1"/>
    </row>
    <row r="226" spans="1:16" ht="18.75">
      <c r="A226" s="1162"/>
      <c r="B226" s="1162"/>
      <c r="C226" s="1164"/>
      <c r="D226" s="1166"/>
      <c r="E226" s="1151" t="s">
        <v>8</v>
      </c>
      <c r="F226" s="1153"/>
      <c r="G226" s="1153"/>
      <c r="H226" s="1153"/>
      <c r="I226" s="1153"/>
      <c r="J226" s="1153"/>
      <c r="K226" s="1154"/>
      <c r="L226" s="23" t="s">
        <v>9</v>
      </c>
      <c r="M226" s="1160"/>
      <c r="N226" s="1160"/>
      <c r="O226" s="1"/>
      <c r="P226" s="1"/>
    </row>
    <row r="227" spans="1:16" ht="18.75">
      <c r="A227" s="24"/>
      <c r="B227" s="24"/>
      <c r="C227" s="22"/>
      <c r="D227" s="9"/>
      <c r="E227" s="1151"/>
      <c r="F227" s="1153"/>
      <c r="G227" s="1153"/>
      <c r="H227" s="1153"/>
      <c r="I227" s="1153"/>
      <c r="J227" s="1153"/>
      <c r="K227" s="1153"/>
      <c r="L227" s="1153"/>
      <c r="M227" s="1153"/>
      <c r="N227" s="1154"/>
      <c r="O227" s="1"/>
      <c r="P227" s="1"/>
    </row>
    <row r="228" spans="1:16" ht="18.75" customHeight="1">
      <c r="A228" s="3"/>
      <c r="B228" s="3"/>
      <c r="C228" s="1265" t="s">
        <v>80</v>
      </c>
      <c r="D228" s="9" t="s">
        <v>29</v>
      </c>
      <c r="E228" s="1138" t="s">
        <v>38</v>
      </c>
      <c r="F228" s="1150"/>
      <c r="G228" s="1150"/>
      <c r="H228" s="1150"/>
      <c r="I228" s="1150"/>
      <c r="J228" s="1139"/>
      <c r="K228" s="1148" t="s">
        <v>81</v>
      </c>
      <c r="L228" s="1283"/>
      <c r="M228" s="1149"/>
      <c r="N228" s="7"/>
      <c r="O228" s="1"/>
      <c r="P228" s="1"/>
    </row>
    <row r="229" spans="1:16" ht="18.75" customHeight="1">
      <c r="A229" s="3"/>
      <c r="B229" s="3"/>
      <c r="C229" s="1266"/>
      <c r="D229" s="29">
        <v>1</v>
      </c>
      <c r="E229" s="1144" t="s">
        <v>30</v>
      </c>
      <c r="F229" s="1195"/>
      <c r="G229" s="1145"/>
      <c r="H229" s="1173">
        <v>15210</v>
      </c>
      <c r="I229" s="1174"/>
      <c r="J229" s="1175"/>
      <c r="K229" s="1173">
        <v>15210</v>
      </c>
      <c r="L229" s="1174"/>
      <c r="M229" s="1175"/>
      <c r="N229" s="7"/>
      <c r="O229" s="1"/>
      <c r="P229" s="1"/>
    </row>
    <row r="230" spans="1:16" ht="18.75" customHeight="1">
      <c r="A230" s="3"/>
      <c r="B230" s="3"/>
      <c r="C230" s="1266"/>
      <c r="D230" s="37">
        <v>1001</v>
      </c>
      <c r="E230" s="1144" t="s">
        <v>31</v>
      </c>
      <c r="F230" s="1195"/>
      <c r="G230" s="1145"/>
      <c r="H230" s="1173">
        <v>2778</v>
      </c>
      <c r="I230" s="1174"/>
      <c r="J230" s="1175"/>
      <c r="K230" s="1173">
        <v>2778</v>
      </c>
      <c r="L230" s="1174"/>
      <c r="M230" s="1175"/>
      <c r="N230" s="7"/>
      <c r="O230" s="1"/>
      <c r="P230" s="1"/>
    </row>
    <row r="231" spans="1:16" ht="18.75" customHeight="1">
      <c r="A231" s="3"/>
      <c r="B231" s="3"/>
      <c r="C231" s="1266"/>
      <c r="D231" s="37">
        <v>1210</v>
      </c>
      <c r="E231" s="1144" t="s">
        <v>71</v>
      </c>
      <c r="F231" s="1195"/>
      <c r="G231" s="1145"/>
      <c r="H231" s="1173">
        <v>2856</v>
      </c>
      <c r="I231" s="1174"/>
      <c r="J231" s="1175"/>
      <c r="K231" s="1173">
        <v>2856</v>
      </c>
      <c r="L231" s="1174"/>
      <c r="M231" s="1175"/>
      <c r="N231" s="7"/>
      <c r="O231" s="1"/>
      <c r="P231" s="1"/>
    </row>
    <row r="232" spans="1:16" ht="18.75" customHeight="1">
      <c r="A232" s="3"/>
      <c r="B232" s="3"/>
      <c r="C232" s="1266"/>
      <c r="D232" s="37">
        <v>1810</v>
      </c>
      <c r="E232" s="1144" t="s">
        <v>32</v>
      </c>
      <c r="F232" s="1195"/>
      <c r="G232" s="1145"/>
      <c r="H232" s="1173">
        <v>20175</v>
      </c>
      <c r="I232" s="1174"/>
      <c r="J232" s="1175"/>
      <c r="K232" s="1173">
        <v>20175</v>
      </c>
      <c r="L232" s="1174"/>
      <c r="M232" s="1175"/>
      <c r="N232" s="7"/>
      <c r="O232" s="1"/>
      <c r="P232" s="1"/>
    </row>
    <row r="233" spans="1:16" ht="18.75" customHeight="1">
      <c r="A233" s="3"/>
      <c r="B233" s="3"/>
      <c r="C233" s="1266"/>
      <c r="D233" s="37">
        <v>1820</v>
      </c>
      <c r="E233" s="1144" t="s">
        <v>72</v>
      </c>
      <c r="F233" s="1195"/>
      <c r="G233" s="1145"/>
      <c r="H233" s="1173">
        <v>12000</v>
      </c>
      <c r="I233" s="1174"/>
      <c r="J233" s="1175"/>
      <c r="K233" s="1173">
        <v>12000</v>
      </c>
      <c r="L233" s="1174"/>
      <c r="M233" s="1175"/>
      <c r="N233" s="7"/>
      <c r="O233" s="1"/>
      <c r="P233" s="1"/>
    </row>
    <row r="234" spans="1:16" ht="18.75" customHeight="1">
      <c r="A234" s="3"/>
      <c r="B234" s="3"/>
      <c r="C234" s="1266"/>
      <c r="D234" s="37">
        <v>1947</v>
      </c>
      <c r="E234" s="1144" t="s">
        <v>73</v>
      </c>
      <c r="F234" s="1195"/>
      <c r="G234" s="1145"/>
      <c r="H234" s="1173">
        <v>1500</v>
      </c>
      <c r="I234" s="1174"/>
      <c r="J234" s="1175"/>
      <c r="K234" s="1173">
        <v>1500</v>
      </c>
      <c r="L234" s="1174"/>
      <c r="M234" s="1175"/>
      <c r="N234" s="7"/>
      <c r="O234" s="1"/>
      <c r="P234" s="1"/>
    </row>
    <row r="235" spans="1:16" ht="18.75" customHeight="1">
      <c r="A235" s="3"/>
      <c r="B235" s="3"/>
      <c r="C235" s="1266"/>
      <c r="D235" s="37">
        <v>1978</v>
      </c>
      <c r="E235" s="1144" t="s">
        <v>74</v>
      </c>
      <c r="F235" s="1195"/>
      <c r="G235" s="1145"/>
      <c r="H235" s="1173">
        <v>9000</v>
      </c>
      <c r="I235" s="1174"/>
      <c r="J235" s="1175"/>
      <c r="K235" s="1173">
        <v>9000</v>
      </c>
      <c r="L235" s="1174"/>
      <c r="M235" s="1175"/>
      <c r="N235" s="7"/>
      <c r="O235" s="1"/>
      <c r="P235" s="1"/>
    </row>
    <row r="236" spans="1:16" ht="18.75" customHeight="1">
      <c r="A236" s="3"/>
      <c r="B236" s="3"/>
      <c r="C236" s="1266"/>
      <c r="D236" s="37">
        <v>2211</v>
      </c>
      <c r="E236" s="1144" t="s">
        <v>75</v>
      </c>
      <c r="F236" s="1195"/>
      <c r="G236" s="1145"/>
      <c r="H236" s="1173">
        <v>1051</v>
      </c>
      <c r="I236" s="1174"/>
      <c r="J236" s="1175"/>
      <c r="K236" s="1173">
        <v>1051</v>
      </c>
      <c r="L236" s="1174"/>
      <c r="M236" s="1175"/>
      <c r="N236" s="7"/>
      <c r="O236" s="1"/>
      <c r="P236" s="1"/>
    </row>
    <row r="237" spans="1:16" ht="18.75" customHeight="1">
      <c r="A237" s="3"/>
      <c r="B237" s="3"/>
      <c r="C237" s="1266"/>
      <c r="D237" s="37">
        <v>2224</v>
      </c>
      <c r="E237" s="1144" t="s">
        <v>33</v>
      </c>
      <c r="F237" s="1195"/>
      <c r="G237" s="1145"/>
      <c r="H237" s="1173">
        <f>SUM(H229*0.1)</f>
        <v>1521</v>
      </c>
      <c r="I237" s="1174"/>
      <c r="J237" s="1175"/>
      <c r="K237" s="1173">
        <f>SUM(K229*0.1)</f>
        <v>1521</v>
      </c>
      <c r="L237" s="1174"/>
      <c r="M237" s="1175"/>
      <c r="N237" s="7"/>
      <c r="O237" s="1"/>
      <c r="P237" s="1"/>
    </row>
    <row r="238" spans="1:16" ht="18.75" customHeight="1">
      <c r="A238" s="3"/>
      <c r="B238" s="3"/>
      <c r="C238" s="1266"/>
      <c r="D238" s="37">
        <v>2247</v>
      </c>
      <c r="E238" s="1144" t="s">
        <v>34</v>
      </c>
      <c r="F238" s="1195"/>
      <c r="G238" s="1145"/>
      <c r="H238" s="1173">
        <f>SUM(H229*0.1)</f>
        <v>1521</v>
      </c>
      <c r="I238" s="1174"/>
      <c r="J238" s="1175"/>
      <c r="K238" s="1173">
        <f>SUM(K229*0.1)</f>
        <v>1521</v>
      </c>
      <c r="L238" s="1174"/>
      <c r="M238" s="1175"/>
      <c r="N238" s="7"/>
      <c r="O238" s="1"/>
      <c r="P238" s="1"/>
    </row>
    <row r="239" spans="1:16" ht="18.75" customHeight="1">
      <c r="A239" s="3"/>
      <c r="B239" s="3"/>
      <c r="C239" s="1266"/>
      <c r="D239" s="37">
        <v>2265</v>
      </c>
      <c r="E239" s="1144" t="s">
        <v>45</v>
      </c>
      <c r="F239" s="1195"/>
      <c r="G239" s="1145"/>
      <c r="H239" s="1173">
        <f>SUM(H229*0.1)</f>
        <v>1521</v>
      </c>
      <c r="I239" s="1174"/>
      <c r="J239" s="1175"/>
      <c r="K239" s="1173">
        <f>SUM(K229*0.1)</f>
        <v>1521</v>
      </c>
      <c r="L239" s="1174"/>
      <c r="M239" s="1175"/>
      <c r="N239" s="48"/>
      <c r="O239" s="1"/>
      <c r="P239" s="1"/>
    </row>
    <row r="240" spans="1:16" ht="15.75" customHeight="1">
      <c r="A240" s="3"/>
      <c r="B240" s="3"/>
      <c r="C240" s="1394"/>
      <c r="D240" s="37">
        <v>2309</v>
      </c>
      <c r="E240" s="1144" t="s">
        <v>36</v>
      </c>
      <c r="F240" s="1195"/>
      <c r="G240" s="1145"/>
      <c r="H240" s="1173">
        <f>SUM(H229*0.1)</f>
        <v>1521</v>
      </c>
      <c r="I240" s="1174"/>
      <c r="J240" s="1175"/>
      <c r="K240" s="1173">
        <f>SUM(K229*0.1)</f>
        <v>1521</v>
      </c>
      <c r="L240" s="1174"/>
      <c r="M240" s="1175"/>
      <c r="N240" s="7"/>
    </row>
    <row r="241" spans="1:16" ht="18.75">
      <c r="A241" s="3"/>
      <c r="B241" s="3"/>
      <c r="C241" s="7"/>
      <c r="D241" s="37"/>
      <c r="E241" s="1148" t="s">
        <v>76</v>
      </c>
      <c r="F241" s="1283"/>
      <c r="G241" s="1149"/>
      <c r="H241" s="1220">
        <f>SUM(H229:J240)</f>
        <v>70654</v>
      </c>
      <c r="I241" s="1221"/>
      <c r="J241" s="1222"/>
      <c r="K241" s="1220">
        <f>SUM(K229:M240)</f>
        <v>70654</v>
      </c>
      <c r="L241" s="1221"/>
      <c r="M241" s="1222"/>
      <c r="N241" s="7"/>
      <c r="O241" s="1"/>
      <c r="P241" s="1"/>
    </row>
    <row r="244" spans="1:16" s="21" customFormat="1" ht="18.75">
      <c r="A244" s="1140" t="s">
        <v>12</v>
      </c>
      <c r="B244" s="1140"/>
      <c r="C244" s="1140"/>
      <c r="D244" s="1141" t="s">
        <v>25</v>
      </c>
      <c r="E244" s="1141"/>
      <c r="F244" s="1141"/>
      <c r="G244" s="1141"/>
      <c r="H244" s="1141"/>
      <c r="I244" s="19"/>
      <c r="J244" s="5"/>
      <c r="K244" s="5"/>
      <c r="L244" s="26"/>
      <c r="M244" s="26"/>
      <c r="N244" s="26"/>
      <c r="O244" s="20"/>
      <c r="P244" s="19"/>
    </row>
    <row r="245" spans="1:16" s="6" customFormat="1" ht="73.5" customHeight="1">
      <c r="A245" s="5"/>
      <c r="B245" s="5"/>
      <c r="C245" s="1351" t="s">
        <v>14</v>
      </c>
      <c r="D245" s="1141"/>
      <c r="E245" s="1141"/>
      <c r="F245" s="1141"/>
      <c r="G245" s="1141"/>
      <c r="H245" s="1141"/>
      <c r="I245" s="1141"/>
      <c r="J245" s="1141"/>
      <c r="K245" s="1141"/>
      <c r="L245" s="1141"/>
      <c r="M245" s="5"/>
      <c r="N245" s="5"/>
      <c r="O245" s="5"/>
      <c r="P245" s="5"/>
    </row>
    <row r="246" spans="1:16" ht="15" customHeight="1">
      <c r="A246" s="1177" t="s">
        <v>23</v>
      </c>
      <c r="B246" s="1177"/>
      <c r="C246" s="46">
        <v>44569</v>
      </c>
      <c r="D246" s="10"/>
      <c r="E246" s="1178" t="s">
        <v>21</v>
      </c>
      <c r="F246" s="1178"/>
      <c r="G246" s="1178"/>
      <c r="H246" s="11"/>
      <c r="I246" s="8"/>
      <c r="J246" s="8"/>
      <c r="K246" s="8"/>
      <c r="L246" s="8"/>
      <c r="M246" s="8"/>
      <c r="N246" s="8"/>
      <c r="O246" s="2"/>
      <c r="P246" s="2"/>
    </row>
    <row r="247" spans="1:16" ht="15.75" customHeight="1">
      <c r="A247" s="1179" t="s">
        <v>26</v>
      </c>
      <c r="B247" s="1179"/>
      <c r="C247" s="22" t="s">
        <v>27</v>
      </c>
      <c r="D247" s="12"/>
      <c r="E247" s="1180" t="s">
        <v>20</v>
      </c>
      <c r="F247" s="1180"/>
      <c r="G247" s="1180"/>
      <c r="H247" s="1180"/>
      <c r="I247" s="8"/>
      <c r="J247" s="1181">
        <v>44562</v>
      </c>
      <c r="K247" s="1182"/>
      <c r="L247" s="1183"/>
      <c r="M247" s="13"/>
      <c r="N247" s="12"/>
      <c r="O247" s="2"/>
      <c r="P247" s="2"/>
    </row>
    <row r="248" spans="1:16" ht="17.25" customHeight="1">
      <c r="A248" s="1179" t="s">
        <v>15</v>
      </c>
      <c r="B248" s="1179"/>
      <c r="C248" s="22" t="s">
        <v>17</v>
      </c>
      <c r="D248" s="12"/>
      <c r="E248" s="1180" t="s">
        <v>18</v>
      </c>
      <c r="F248" s="1180"/>
      <c r="G248" s="1180"/>
      <c r="H248" s="1180"/>
      <c r="I248" s="8"/>
      <c r="J248" s="1219" t="s">
        <v>82</v>
      </c>
      <c r="K248" s="1219"/>
      <c r="L248" s="1219"/>
      <c r="M248" s="1219"/>
      <c r="N248" s="1219"/>
      <c r="O248" s="2"/>
      <c r="P248" s="2"/>
    </row>
    <row r="249" spans="1:16" ht="17.25" customHeight="1">
      <c r="A249" s="1179" t="s">
        <v>16</v>
      </c>
      <c r="B249" s="1179"/>
      <c r="C249" s="25">
        <v>90123332</v>
      </c>
      <c r="D249" s="10"/>
      <c r="E249" s="1178" t="s">
        <v>19</v>
      </c>
      <c r="F249" s="1178"/>
      <c r="G249" s="1178"/>
      <c r="H249" s="1178"/>
      <c r="I249" s="1178"/>
      <c r="J249" s="1148" t="s">
        <v>83</v>
      </c>
      <c r="K249" s="1283"/>
      <c r="L249" s="1283"/>
      <c r="M249" s="1283"/>
      <c r="N249" s="1149"/>
      <c r="O249" s="2"/>
      <c r="P249" s="2"/>
    </row>
    <row r="250" spans="1:16" ht="13.5" customHeight="1">
      <c r="A250" s="1188" t="s">
        <v>0</v>
      </c>
      <c r="B250" s="1188"/>
      <c r="C250" s="33">
        <v>8210157923697</v>
      </c>
      <c r="D250" s="8"/>
      <c r="E250" s="1180" t="s">
        <v>22</v>
      </c>
      <c r="F250" s="1180"/>
      <c r="G250" s="1180"/>
      <c r="H250" s="1184" t="s">
        <v>79</v>
      </c>
      <c r="I250" s="1184"/>
      <c r="J250" s="1395" t="s">
        <v>24</v>
      </c>
      <c r="K250" s="1396"/>
      <c r="L250" s="1396"/>
      <c r="M250" s="1396"/>
      <c r="N250" s="1397"/>
      <c r="O250" s="4"/>
      <c r="P250" s="1"/>
    </row>
    <row r="251" spans="1:16" ht="18.75">
      <c r="A251" s="1151" t="s">
        <v>1</v>
      </c>
      <c r="B251" s="1153"/>
      <c r="C251" s="1154"/>
      <c r="D251" s="1155" t="s">
        <v>2</v>
      </c>
      <c r="E251" s="1156"/>
      <c r="F251" s="1156"/>
      <c r="G251" s="1156"/>
      <c r="H251" s="1156"/>
      <c r="I251" s="1156"/>
      <c r="J251" s="1156"/>
      <c r="K251" s="1156"/>
      <c r="L251" s="1157"/>
      <c r="M251" s="1158" t="s">
        <v>10</v>
      </c>
      <c r="N251" s="1158" t="s">
        <v>11</v>
      </c>
      <c r="O251" s="1"/>
      <c r="P251" s="1"/>
    </row>
    <row r="252" spans="1:16" ht="18.75">
      <c r="A252" s="1161" t="s">
        <v>3</v>
      </c>
      <c r="B252" s="1161" t="s">
        <v>4</v>
      </c>
      <c r="C252" s="1163" t="s">
        <v>5</v>
      </c>
      <c r="D252" s="1165" t="s">
        <v>6</v>
      </c>
      <c r="E252" s="1151" t="s">
        <v>7</v>
      </c>
      <c r="F252" s="1153"/>
      <c r="G252" s="1153"/>
      <c r="H252" s="1153"/>
      <c r="I252" s="1153"/>
      <c r="J252" s="1153"/>
      <c r="K252" s="1153"/>
      <c r="L252" s="1154"/>
      <c r="M252" s="1159"/>
      <c r="N252" s="1159"/>
      <c r="O252" s="1"/>
      <c r="P252" s="1"/>
    </row>
    <row r="253" spans="1:16" ht="18.75">
      <c r="A253" s="1162"/>
      <c r="B253" s="1162"/>
      <c r="C253" s="1164"/>
      <c r="D253" s="1166"/>
      <c r="E253" s="1151" t="s">
        <v>8</v>
      </c>
      <c r="F253" s="1153"/>
      <c r="G253" s="1153"/>
      <c r="H253" s="1153"/>
      <c r="I253" s="1153"/>
      <c r="J253" s="1153"/>
      <c r="K253" s="1154"/>
      <c r="L253" s="23" t="s">
        <v>9</v>
      </c>
      <c r="M253" s="1160"/>
      <c r="N253" s="1160"/>
      <c r="O253" s="1"/>
      <c r="P253" s="1"/>
    </row>
    <row r="254" spans="1:16" ht="18.75">
      <c r="A254" s="24"/>
      <c r="B254" s="24"/>
      <c r="C254" s="22"/>
      <c r="D254" s="9"/>
      <c r="E254" s="1151"/>
      <c r="F254" s="1153"/>
      <c r="G254" s="1153"/>
      <c r="H254" s="1153"/>
      <c r="I254" s="1153"/>
      <c r="J254" s="1153"/>
      <c r="K254" s="1153"/>
      <c r="L254" s="1153"/>
      <c r="M254" s="1153"/>
      <c r="N254" s="1154"/>
      <c r="O254" s="1"/>
      <c r="P254" s="1"/>
    </row>
    <row r="255" spans="1:16" ht="18.75" customHeight="1">
      <c r="A255" s="3"/>
      <c r="B255" s="3"/>
      <c r="C255" s="1265" t="s">
        <v>92</v>
      </c>
      <c r="D255" s="9" t="s">
        <v>29</v>
      </c>
      <c r="E255" s="1138" t="s">
        <v>84</v>
      </c>
      <c r="F255" s="1150"/>
      <c r="G255" s="1150"/>
      <c r="H255" s="1150"/>
      <c r="I255" s="1150"/>
      <c r="J255" s="1139"/>
      <c r="K255" s="1148" t="s">
        <v>81</v>
      </c>
      <c r="L255" s="1283"/>
      <c r="M255" s="1149"/>
      <c r="N255" s="7"/>
      <c r="O255" s="1"/>
      <c r="P255" s="1"/>
    </row>
    <row r="256" spans="1:16" ht="18.75" customHeight="1">
      <c r="A256" s="3"/>
      <c r="B256" s="3"/>
      <c r="C256" s="1266"/>
      <c r="D256" s="29">
        <v>1</v>
      </c>
      <c r="E256" s="1144" t="s">
        <v>30</v>
      </c>
      <c r="F256" s="1195"/>
      <c r="G256" s="1145"/>
      <c r="H256" s="1173">
        <v>15210</v>
      </c>
      <c r="I256" s="1174"/>
      <c r="J256" s="1175"/>
      <c r="K256" s="1173">
        <v>15210</v>
      </c>
      <c r="L256" s="1174"/>
      <c r="M256" s="1175"/>
      <c r="N256" s="7"/>
      <c r="O256" s="1"/>
      <c r="P256" s="1"/>
    </row>
    <row r="257" spans="1:16" ht="18.75" customHeight="1">
      <c r="A257" s="3"/>
      <c r="B257" s="3"/>
      <c r="C257" s="1266"/>
      <c r="D257" s="37">
        <v>1001</v>
      </c>
      <c r="E257" s="1144" t="s">
        <v>31</v>
      </c>
      <c r="F257" s="1195"/>
      <c r="G257" s="1145"/>
      <c r="H257" s="1173">
        <v>2778</v>
      </c>
      <c r="I257" s="1174"/>
      <c r="J257" s="1175"/>
      <c r="K257" s="1173">
        <v>2778</v>
      </c>
      <c r="L257" s="1174"/>
      <c r="M257" s="1175"/>
      <c r="N257" s="7"/>
      <c r="O257" s="1"/>
      <c r="P257" s="1"/>
    </row>
    <row r="258" spans="1:16" ht="18.75" customHeight="1">
      <c r="A258" s="3"/>
      <c r="B258" s="3"/>
      <c r="C258" s="1266"/>
      <c r="D258" s="37">
        <v>1210</v>
      </c>
      <c r="E258" s="1144" t="s">
        <v>71</v>
      </c>
      <c r="F258" s="1195"/>
      <c r="G258" s="1145"/>
      <c r="H258" s="1173">
        <v>2856</v>
      </c>
      <c r="I258" s="1174"/>
      <c r="J258" s="1175"/>
      <c r="K258" s="1173">
        <v>2856</v>
      </c>
      <c r="L258" s="1174"/>
      <c r="M258" s="1175"/>
      <c r="N258" s="7"/>
      <c r="O258" s="1"/>
      <c r="P258" s="1"/>
    </row>
    <row r="259" spans="1:16" ht="18.75" customHeight="1">
      <c r="A259" s="3"/>
      <c r="B259" s="3"/>
      <c r="C259" s="1266"/>
      <c r="D259" s="37">
        <v>1810</v>
      </c>
      <c r="E259" s="1144" t="s">
        <v>32</v>
      </c>
      <c r="F259" s="1195"/>
      <c r="G259" s="1145"/>
      <c r="H259" s="1173">
        <v>20175</v>
      </c>
      <c r="I259" s="1174"/>
      <c r="J259" s="1175"/>
      <c r="K259" s="1173">
        <v>20175</v>
      </c>
      <c r="L259" s="1174"/>
      <c r="M259" s="1175"/>
      <c r="N259" s="7"/>
      <c r="O259" s="1"/>
      <c r="P259" s="1"/>
    </row>
    <row r="260" spans="1:16" ht="18.75" customHeight="1">
      <c r="A260" s="3"/>
      <c r="B260" s="3"/>
      <c r="C260" s="1266"/>
      <c r="D260" s="37">
        <v>1820</v>
      </c>
      <c r="E260" s="1144" t="s">
        <v>72</v>
      </c>
      <c r="F260" s="1195"/>
      <c r="G260" s="1145"/>
      <c r="H260" s="1173">
        <v>12000</v>
      </c>
      <c r="I260" s="1174"/>
      <c r="J260" s="1175"/>
      <c r="K260" s="1173">
        <v>12000</v>
      </c>
      <c r="L260" s="1174"/>
      <c r="M260" s="1175"/>
      <c r="N260" s="7"/>
      <c r="O260" s="1"/>
      <c r="P260" s="1"/>
    </row>
    <row r="261" spans="1:16" ht="18.75" customHeight="1">
      <c r="A261" s="3"/>
      <c r="B261" s="3"/>
      <c r="C261" s="1266"/>
      <c r="D261" s="37">
        <v>1947</v>
      </c>
      <c r="E261" s="1144" t="s">
        <v>73</v>
      </c>
      <c r="F261" s="1195"/>
      <c r="G261" s="1145"/>
      <c r="H261" s="1173">
        <v>1500</v>
      </c>
      <c r="I261" s="1174"/>
      <c r="J261" s="1175"/>
      <c r="K261" s="1173">
        <v>1500</v>
      </c>
      <c r="L261" s="1174"/>
      <c r="M261" s="1175"/>
      <c r="N261" s="7"/>
      <c r="O261" s="1"/>
      <c r="P261" s="1"/>
    </row>
    <row r="262" spans="1:16" ht="18.75" customHeight="1">
      <c r="A262" s="3"/>
      <c r="B262" s="3"/>
      <c r="C262" s="1266"/>
      <c r="D262" s="37">
        <v>1978</v>
      </c>
      <c r="E262" s="1144" t="s">
        <v>74</v>
      </c>
      <c r="F262" s="1195"/>
      <c r="G262" s="1145"/>
      <c r="H262" s="1173">
        <v>9000</v>
      </c>
      <c r="I262" s="1174"/>
      <c r="J262" s="1175"/>
      <c r="K262" s="1173">
        <v>9000</v>
      </c>
      <c r="L262" s="1174"/>
      <c r="M262" s="1175"/>
      <c r="N262" s="7"/>
      <c r="O262" s="1"/>
      <c r="P262" s="1"/>
    </row>
    <row r="263" spans="1:16" ht="18.75" customHeight="1">
      <c r="A263" s="3"/>
      <c r="B263" s="3"/>
      <c r="C263" s="1266"/>
      <c r="D263" s="37">
        <v>2211</v>
      </c>
      <c r="E263" s="1144" t="s">
        <v>75</v>
      </c>
      <c r="F263" s="1195"/>
      <c r="G263" s="1145"/>
      <c r="H263" s="1173">
        <v>1051</v>
      </c>
      <c r="I263" s="1174"/>
      <c r="J263" s="1175"/>
      <c r="K263" s="1173">
        <v>1051</v>
      </c>
      <c r="L263" s="1174"/>
      <c r="M263" s="1175"/>
      <c r="N263" s="7"/>
      <c r="O263" s="1"/>
      <c r="P263" s="1"/>
    </row>
    <row r="264" spans="1:16" ht="18.75" customHeight="1">
      <c r="A264" s="3"/>
      <c r="B264" s="3"/>
      <c r="C264" s="1266"/>
      <c r="D264" s="37">
        <v>2224</v>
      </c>
      <c r="E264" s="1144" t="s">
        <v>33</v>
      </c>
      <c r="F264" s="1195"/>
      <c r="G264" s="1145"/>
      <c r="H264" s="1173">
        <f>SUM(H256*0.1)</f>
        <v>1521</v>
      </c>
      <c r="I264" s="1174"/>
      <c r="J264" s="1175"/>
      <c r="K264" s="1173">
        <f>SUM(K256*0.1)</f>
        <v>1521</v>
      </c>
      <c r="L264" s="1174"/>
      <c r="M264" s="1175"/>
      <c r="N264" s="7"/>
      <c r="O264" s="1"/>
      <c r="P264" s="1"/>
    </row>
    <row r="265" spans="1:16" ht="18.75" customHeight="1">
      <c r="A265" s="3"/>
      <c r="B265" s="3"/>
      <c r="C265" s="1266"/>
      <c r="D265" s="37">
        <v>2247</v>
      </c>
      <c r="E265" s="1144" t="s">
        <v>34</v>
      </c>
      <c r="F265" s="1195"/>
      <c r="G265" s="1145"/>
      <c r="H265" s="1173">
        <f>SUM(H256*0.1)</f>
        <v>1521</v>
      </c>
      <c r="I265" s="1174"/>
      <c r="J265" s="1175"/>
      <c r="K265" s="1173">
        <f>SUM(K256*0.1)</f>
        <v>1521</v>
      </c>
      <c r="L265" s="1174"/>
      <c r="M265" s="1175"/>
      <c r="N265" s="7"/>
      <c r="O265" s="1"/>
      <c r="P265" s="1"/>
    </row>
    <row r="266" spans="1:16" ht="18.75" customHeight="1">
      <c r="A266" s="3"/>
      <c r="B266" s="3"/>
      <c r="C266" s="1266"/>
      <c r="D266" s="37">
        <v>2265</v>
      </c>
      <c r="E266" s="1144" t="s">
        <v>45</v>
      </c>
      <c r="F266" s="1195"/>
      <c r="G266" s="1145"/>
      <c r="H266" s="1173">
        <f>SUM(H256*0.1)</f>
        <v>1521</v>
      </c>
      <c r="I266" s="1174"/>
      <c r="J266" s="1175"/>
      <c r="K266" s="1173">
        <f>SUM(K256*0.1)</f>
        <v>1521</v>
      </c>
      <c r="L266" s="1174"/>
      <c r="M266" s="1175"/>
      <c r="N266" s="48"/>
      <c r="O266" s="1"/>
      <c r="P266" s="1"/>
    </row>
    <row r="267" spans="1:16" ht="15.75" customHeight="1">
      <c r="A267" s="3"/>
      <c r="B267" s="3"/>
      <c r="C267" s="1394"/>
      <c r="D267" s="37">
        <v>2309</v>
      </c>
      <c r="E267" s="1144" t="s">
        <v>36</v>
      </c>
      <c r="F267" s="1195"/>
      <c r="G267" s="1145"/>
      <c r="H267" s="1173">
        <f>SUM(H256*0.1)</f>
        <v>1521</v>
      </c>
      <c r="I267" s="1174"/>
      <c r="J267" s="1175"/>
      <c r="K267" s="1173">
        <f>SUM(K256*0.1)</f>
        <v>1521</v>
      </c>
      <c r="L267" s="1174"/>
      <c r="M267" s="1175"/>
      <c r="N267" s="7"/>
    </row>
    <row r="268" spans="1:16" ht="18.75">
      <c r="A268" s="3"/>
      <c r="B268" s="3"/>
      <c r="C268" s="7"/>
      <c r="D268" s="37"/>
      <c r="E268" s="1148" t="s">
        <v>76</v>
      </c>
      <c r="F268" s="1283"/>
      <c r="G268" s="1149"/>
      <c r="H268" s="1220">
        <f>SUM(H256:J267)</f>
        <v>70654</v>
      </c>
      <c r="I268" s="1221"/>
      <c r="J268" s="1222"/>
      <c r="K268" s="1220">
        <f>SUM(K256:M267)</f>
        <v>70654</v>
      </c>
      <c r="L268" s="1221"/>
      <c r="M268" s="1222"/>
      <c r="N268" s="7"/>
      <c r="O268" s="1"/>
      <c r="P268" s="1"/>
    </row>
    <row r="271" spans="1:16" s="21" customFormat="1" ht="18.75">
      <c r="A271" s="1140" t="s">
        <v>12</v>
      </c>
      <c r="B271" s="1140"/>
      <c r="C271" s="1140"/>
      <c r="D271" s="1141" t="s">
        <v>25</v>
      </c>
      <c r="E271" s="1141"/>
      <c r="F271" s="1141"/>
      <c r="G271" s="1141"/>
      <c r="H271" s="1141"/>
      <c r="I271" s="19"/>
      <c r="J271" s="5"/>
      <c r="K271" s="5"/>
      <c r="L271" s="26"/>
      <c r="M271" s="26"/>
      <c r="N271" s="26"/>
      <c r="O271" s="20"/>
      <c r="P271" s="19"/>
    </row>
    <row r="272" spans="1:16" s="6" customFormat="1" ht="73.5" customHeight="1">
      <c r="A272" s="5"/>
      <c r="B272" s="5"/>
      <c r="C272" s="1351" t="s">
        <v>14</v>
      </c>
      <c r="D272" s="1141"/>
      <c r="E272" s="1141"/>
      <c r="F272" s="1141"/>
      <c r="G272" s="1141"/>
      <c r="H272" s="1141"/>
      <c r="I272" s="1141"/>
      <c r="J272" s="1141"/>
      <c r="K272" s="1141"/>
      <c r="L272" s="1141"/>
      <c r="M272" s="5"/>
      <c r="N272" s="5"/>
      <c r="O272" s="5"/>
      <c r="P272" s="5"/>
    </row>
    <row r="273" spans="1:16" ht="15" customHeight="1">
      <c r="A273" s="1177" t="s">
        <v>23</v>
      </c>
      <c r="B273" s="1177"/>
      <c r="C273" s="46">
        <v>44569</v>
      </c>
      <c r="D273" s="10"/>
      <c r="E273" s="1178" t="s">
        <v>21</v>
      </c>
      <c r="F273" s="1178"/>
      <c r="G273" s="1178"/>
      <c r="H273" s="11"/>
      <c r="I273" s="8"/>
      <c r="J273" s="8"/>
      <c r="K273" s="8"/>
      <c r="L273" s="8"/>
      <c r="M273" s="8"/>
      <c r="N273" s="8"/>
      <c r="O273" s="2"/>
      <c r="P273" s="2"/>
    </row>
    <row r="274" spans="1:16" ht="15.75" customHeight="1">
      <c r="A274" s="1179" t="s">
        <v>26</v>
      </c>
      <c r="B274" s="1179"/>
      <c r="C274" s="22" t="s">
        <v>27</v>
      </c>
      <c r="D274" s="12"/>
      <c r="E274" s="1180" t="s">
        <v>20</v>
      </c>
      <c r="F274" s="1180"/>
      <c r="G274" s="1180"/>
      <c r="H274" s="1180"/>
      <c r="I274" s="8"/>
      <c r="J274" s="1181">
        <v>44562</v>
      </c>
      <c r="K274" s="1182"/>
      <c r="L274" s="1183"/>
      <c r="M274" s="13"/>
      <c r="N274" s="12"/>
      <c r="O274" s="2"/>
      <c r="P274" s="2"/>
    </row>
    <row r="275" spans="1:16" ht="17.25" customHeight="1">
      <c r="A275" s="1179" t="s">
        <v>15</v>
      </c>
      <c r="B275" s="1179"/>
      <c r="C275" s="22" t="s">
        <v>17</v>
      </c>
      <c r="D275" s="12"/>
      <c r="E275" s="1180" t="s">
        <v>18</v>
      </c>
      <c r="F275" s="1180"/>
      <c r="G275" s="1180"/>
      <c r="H275" s="1180"/>
      <c r="I275" s="8"/>
      <c r="J275" s="1219" t="s">
        <v>85</v>
      </c>
      <c r="K275" s="1219"/>
      <c r="L275" s="1219"/>
      <c r="M275" s="1219"/>
      <c r="N275" s="1219"/>
      <c r="O275" s="2"/>
      <c r="P275" s="2"/>
    </row>
    <row r="276" spans="1:16" ht="17.25" customHeight="1">
      <c r="A276" s="1179" t="s">
        <v>16</v>
      </c>
      <c r="B276" s="1179"/>
      <c r="C276" s="25">
        <v>90135830</v>
      </c>
      <c r="D276" s="10"/>
      <c r="E276" s="1178" t="s">
        <v>19</v>
      </c>
      <c r="F276" s="1178"/>
      <c r="G276" s="1178"/>
      <c r="H276" s="1178"/>
      <c r="I276" s="1178"/>
      <c r="J276" s="1148" t="s">
        <v>86</v>
      </c>
      <c r="K276" s="1283"/>
      <c r="L276" s="1283"/>
      <c r="M276" s="1283"/>
      <c r="N276" s="1149"/>
      <c r="O276" s="2"/>
      <c r="P276" s="2"/>
    </row>
    <row r="277" spans="1:16" ht="13.5" customHeight="1">
      <c r="A277" s="1188" t="s">
        <v>0</v>
      </c>
      <c r="B277" s="1188"/>
      <c r="C277" s="33">
        <v>8220363230857</v>
      </c>
      <c r="D277" s="8"/>
      <c r="E277" s="1180" t="s">
        <v>22</v>
      </c>
      <c r="F277" s="1180"/>
      <c r="G277" s="1180"/>
      <c r="H277" s="1184" t="s">
        <v>87</v>
      </c>
      <c r="I277" s="1184"/>
      <c r="J277" s="1214" t="s">
        <v>24</v>
      </c>
      <c r="K277" s="1215"/>
      <c r="L277" s="1215"/>
      <c r="M277" s="1153" t="s">
        <v>88</v>
      </c>
      <c r="N277" s="1154"/>
      <c r="O277" s="4"/>
      <c r="P277" s="1"/>
    </row>
    <row r="278" spans="1:16" ht="18.75">
      <c r="A278" s="1151" t="s">
        <v>1</v>
      </c>
      <c r="B278" s="1153"/>
      <c r="C278" s="1154"/>
      <c r="D278" s="1155" t="s">
        <v>2</v>
      </c>
      <c r="E278" s="1156"/>
      <c r="F278" s="1156"/>
      <c r="G278" s="1156"/>
      <c r="H278" s="1156"/>
      <c r="I278" s="1156"/>
      <c r="J278" s="1156"/>
      <c r="K278" s="1156"/>
      <c r="L278" s="1157"/>
      <c r="M278" s="1158" t="s">
        <v>10</v>
      </c>
      <c r="N278" s="1158" t="s">
        <v>11</v>
      </c>
      <c r="O278" s="1"/>
      <c r="P278" s="1"/>
    </row>
    <row r="279" spans="1:16" ht="18.75">
      <c r="A279" s="1161" t="s">
        <v>3</v>
      </c>
      <c r="B279" s="1161" t="s">
        <v>4</v>
      </c>
      <c r="C279" s="1163" t="s">
        <v>5</v>
      </c>
      <c r="D279" s="1165" t="s">
        <v>6</v>
      </c>
      <c r="E279" s="1151" t="s">
        <v>7</v>
      </c>
      <c r="F279" s="1153"/>
      <c r="G279" s="1153"/>
      <c r="H279" s="1153"/>
      <c r="I279" s="1153"/>
      <c r="J279" s="1153"/>
      <c r="K279" s="1153"/>
      <c r="L279" s="1154"/>
      <c r="M279" s="1159"/>
      <c r="N279" s="1159"/>
      <c r="O279" s="1"/>
      <c r="P279" s="1"/>
    </row>
    <row r="280" spans="1:16" ht="18.75">
      <c r="A280" s="1162"/>
      <c r="B280" s="1162"/>
      <c r="C280" s="1164"/>
      <c r="D280" s="1166"/>
      <c r="E280" s="1151" t="s">
        <v>8</v>
      </c>
      <c r="F280" s="1153"/>
      <c r="G280" s="1153"/>
      <c r="H280" s="1153"/>
      <c r="I280" s="1153"/>
      <c r="J280" s="1153"/>
      <c r="K280" s="1154"/>
      <c r="L280" s="23" t="s">
        <v>9</v>
      </c>
      <c r="M280" s="1160"/>
      <c r="N280" s="1160"/>
      <c r="O280" s="1"/>
      <c r="P280" s="1"/>
    </row>
    <row r="281" spans="1:16" ht="18.75">
      <c r="A281" s="24"/>
      <c r="B281" s="24"/>
      <c r="C281" s="22"/>
      <c r="D281" s="9"/>
      <c r="E281" s="1151"/>
      <c r="F281" s="1153"/>
      <c r="G281" s="1153"/>
      <c r="H281" s="1153"/>
      <c r="I281" s="1153"/>
      <c r="J281" s="1153"/>
      <c r="K281" s="1153"/>
      <c r="L281" s="1153"/>
      <c r="M281" s="1153"/>
      <c r="N281" s="1154"/>
      <c r="O281" s="1"/>
      <c r="P281" s="1"/>
    </row>
    <row r="282" spans="1:16" ht="18.75" customHeight="1">
      <c r="A282" s="3"/>
      <c r="B282" s="3"/>
      <c r="C282" s="1265" t="s">
        <v>89</v>
      </c>
      <c r="D282" s="9" t="s">
        <v>29</v>
      </c>
      <c r="E282" s="1138" t="s">
        <v>84</v>
      </c>
      <c r="F282" s="1150"/>
      <c r="G282" s="1150"/>
      <c r="H282" s="1150"/>
      <c r="I282" s="1150"/>
      <c r="J282" s="1139"/>
      <c r="K282" s="1148" t="s">
        <v>81</v>
      </c>
      <c r="L282" s="1283"/>
      <c r="M282" s="1149"/>
      <c r="N282" s="7"/>
      <c r="O282" s="1"/>
      <c r="P282" s="1"/>
    </row>
    <row r="283" spans="1:16" ht="18.75" customHeight="1">
      <c r="A283" s="3"/>
      <c r="B283" s="3"/>
      <c r="C283" s="1266"/>
      <c r="D283" s="29">
        <v>1</v>
      </c>
      <c r="E283" s="1144" t="s">
        <v>30</v>
      </c>
      <c r="F283" s="1195"/>
      <c r="G283" s="1145"/>
      <c r="H283" s="1173">
        <v>10000</v>
      </c>
      <c r="I283" s="1174"/>
      <c r="J283" s="1175"/>
      <c r="K283" s="1173">
        <v>10000</v>
      </c>
      <c r="L283" s="1174"/>
      <c r="M283" s="1175"/>
      <c r="N283" s="7"/>
      <c r="O283" s="1"/>
      <c r="P283" s="1"/>
    </row>
    <row r="284" spans="1:16" ht="18.75" customHeight="1">
      <c r="A284" s="3"/>
      <c r="B284" s="3"/>
      <c r="C284" s="1266"/>
      <c r="D284" s="37">
        <v>1001</v>
      </c>
      <c r="E284" s="1144" t="s">
        <v>31</v>
      </c>
      <c r="F284" s="1195"/>
      <c r="G284" s="1145"/>
      <c r="H284" s="1173">
        <v>2120</v>
      </c>
      <c r="I284" s="1174"/>
      <c r="J284" s="1175"/>
      <c r="K284" s="1173">
        <v>2120</v>
      </c>
      <c r="L284" s="1174"/>
      <c r="M284" s="1175"/>
      <c r="N284" s="7"/>
      <c r="O284" s="1"/>
      <c r="P284" s="1"/>
    </row>
    <row r="285" spans="1:16" ht="18.75" customHeight="1">
      <c r="A285" s="3"/>
      <c r="B285" s="3"/>
      <c r="C285" s="1266"/>
      <c r="D285" s="37">
        <v>1210</v>
      </c>
      <c r="E285" s="1144" t="s">
        <v>71</v>
      </c>
      <c r="F285" s="1195"/>
      <c r="G285" s="1145"/>
      <c r="H285" s="1173">
        <v>1785</v>
      </c>
      <c r="I285" s="1174"/>
      <c r="J285" s="1175"/>
      <c r="K285" s="1173">
        <v>1785</v>
      </c>
      <c r="L285" s="1174"/>
      <c r="M285" s="1175"/>
      <c r="N285" s="7"/>
      <c r="O285" s="1"/>
      <c r="P285" s="1"/>
    </row>
    <row r="286" spans="1:16" ht="18.75" customHeight="1">
      <c r="A286" s="3"/>
      <c r="B286" s="3"/>
      <c r="C286" s="1266"/>
      <c r="D286" s="37">
        <v>1810</v>
      </c>
      <c r="E286" s="1144" t="s">
        <v>32</v>
      </c>
      <c r="F286" s="1195"/>
      <c r="G286" s="1145"/>
      <c r="H286" s="1173">
        <v>14610</v>
      </c>
      <c r="I286" s="1174"/>
      <c r="J286" s="1175"/>
      <c r="K286" s="1173">
        <v>14610</v>
      </c>
      <c r="L286" s="1174"/>
      <c r="M286" s="1175"/>
      <c r="N286" s="7"/>
      <c r="O286" s="1"/>
      <c r="P286" s="1"/>
    </row>
    <row r="287" spans="1:16" ht="18.75" customHeight="1">
      <c r="A287" s="3"/>
      <c r="B287" s="3"/>
      <c r="C287" s="1266"/>
      <c r="D287" s="37">
        <v>1820</v>
      </c>
      <c r="E287" s="1144" t="s">
        <v>72</v>
      </c>
      <c r="F287" s="1195"/>
      <c r="G287" s="1145"/>
      <c r="H287" s="1173">
        <v>9000</v>
      </c>
      <c r="I287" s="1174"/>
      <c r="J287" s="1175"/>
      <c r="K287" s="1173">
        <v>9000</v>
      </c>
      <c r="L287" s="1174"/>
      <c r="M287" s="1175"/>
      <c r="N287" s="7"/>
      <c r="O287" s="1"/>
      <c r="P287" s="1"/>
    </row>
    <row r="288" spans="1:16" ht="18.75" customHeight="1">
      <c r="A288" s="3"/>
      <c r="B288" s="3"/>
      <c r="C288" s="1266"/>
      <c r="D288" s="37">
        <v>1947</v>
      </c>
      <c r="E288" s="1144" t="s">
        <v>73</v>
      </c>
      <c r="F288" s="1195"/>
      <c r="G288" s="1145"/>
      <c r="H288" s="1173">
        <v>1500</v>
      </c>
      <c r="I288" s="1174"/>
      <c r="J288" s="1175"/>
      <c r="K288" s="1173">
        <v>1500</v>
      </c>
      <c r="L288" s="1174"/>
      <c r="M288" s="1175"/>
      <c r="N288" s="7"/>
      <c r="O288" s="1"/>
      <c r="P288" s="1"/>
    </row>
    <row r="289" spans="1:16" ht="18.75" customHeight="1">
      <c r="A289" s="3"/>
      <c r="B289" s="3"/>
      <c r="C289" s="1266"/>
      <c r="D289" s="37">
        <v>1978</v>
      </c>
      <c r="E289" s="1144" t="s">
        <v>74</v>
      </c>
      <c r="F289" s="1195"/>
      <c r="G289" s="1145"/>
      <c r="H289" s="1173">
        <v>6000</v>
      </c>
      <c r="I289" s="1174"/>
      <c r="J289" s="1175"/>
      <c r="K289" s="1173">
        <v>6000</v>
      </c>
      <c r="L289" s="1174"/>
      <c r="M289" s="1175"/>
      <c r="N289" s="7"/>
      <c r="O289" s="1"/>
      <c r="P289" s="1"/>
    </row>
    <row r="290" spans="1:16" ht="18.75" customHeight="1">
      <c r="A290" s="3"/>
      <c r="B290" s="3"/>
      <c r="C290" s="1266"/>
      <c r="D290" s="37">
        <v>2211</v>
      </c>
      <c r="E290" s="1144" t="s">
        <v>75</v>
      </c>
      <c r="F290" s="1195"/>
      <c r="G290" s="1145"/>
      <c r="H290" s="1173">
        <v>804</v>
      </c>
      <c r="I290" s="1174"/>
      <c r="J290" s="1175"/>
      <c r="K290" s="1173">
        <v>804</v>
      </c>
      <c r="L290" s="1174"/>
      <c r="M290" s="1175"/>
      <c r="N290" s="7"/>
      <c r="O290" s="1"/>
      <c r="P290" s="1"/>
    </row>
    <row r="291" spans="1:16" ht="18.75" customHeight="1">
      <c r="A291" s="3"/>
      <c r="B291" s="3"/>
      <c r="C291" s="1266"/>
      <c r="D291" s="37">
        <v>2224</v>
      </c>
      <c r="E291" s="1144" t="s">
        <v>33</v>
      </c>
      <c r="F291" s="1195"/>
      <c r="G291" s="1145"/>
      <c r="H291" s="1173">
        <f>SUM(H283*0.1)</f>
        <v>1000</v>
      </c>
      <c r="I291" s="1174"/>
      <c r="J291" s="1175"/>
      <c r="K291" s="1173">
        <f>SUM(K283*0.1)</f>
        <v>1000</v>
      </c>
      <c r="L291" s="1174"/>
      <c r="M291" s="1175"/>
      <c r="N291" s="7"/>
      <c r="O291" s="1"/>
      <c r="P291" s="1"/>
    </row>
    <row r="292" spans="1:16" ht="18.75" customHeight="1">
      <c r="A292" s="3"/>
      <c r="B292" s="3"/>
      <c r="C292" s="1266"/>
      <c r="D292" s="37">
        <v>2247</v>
      </c>
      <c r="E292" s="1144" t="s">
        <v>34</v>
      </c>
      <c r="F292" s="1195"/>
      <c r="G292" s="1145"/>
      <c r="H292" s="1173">
        <f>SUM(H283*0.1)</f>
        <v>1000</v>
      </c>
      <c r="I292" s="1174"/>
      <c r="J292" s="1175"/>
      <c r="K292" s="1173">
        <f>SUM(K283*0.1)</f>
        <v>1000</v>
      </c>
      <c r="L292" s="1174"/>
      <c r="M292" s="1175"/>
      <c r="N292" s="7"/>
      <c r="O292" s="1"/>
      <c r="P292" s="1"/>
    </row>
    <row r="293" spans="1:16" ht="18.75" customHeight="1">
      <c r="A293" s="3"/>
      <c r="B293" s="3"/>
      <c r="C293" s="1266"/>
      <c r="D293" s="37">
        <v>2265</v>
      </c>
      <c r="E293" s="1144" t="s">
        <v>45</v>
      </c>
      <c r="F293" s="1195"/>
      <c r="G293" s="1145"/>
      <c r="H293" s="1173">
        <f>SUM(H283*0.1)</f>
        <v>1000</v>
      </c>
      <c r="I293" s="1174"/>
      <c r="J293" s="1175"/>
      <c r="K293" s="1173">
        <f>SUM(K283*0.1)</f>
        <v>1000</v>
      </c>
      <c r="L293" s="1174"/>
      <c r="M293" s="1175"/>
      <c r="N293" s="48"/>
      <c r="O293" s="1"/>
      <c r="P293" s="1"/>
    </row>
    <row r="294" spans="1:16" ht="15.75" customHeight="1">
      <c r="A294" s="3"/>
      <c r="B294" s="3"/>
      <c r="C294" s="1394"/>
      <c r="D294" s="37">
        <v>2309</v>
      </c>
      <c r="E294" s="1144" t="s">
        <v>36</v>
      </c>
      <c r="F294" s="1195"/>
      <c r="G294" s="1145"/>
      <c r="H294" s="1173">
        <f>SUM(H283*0.1)</f>
        <v>1000</v>
      </c>
      <c r="I294" s="1174"/>
      <c r="J294" s="1175"/>
      <c r="K294" s="1173">
        <f>SUM(K283*0.1)</f>
        <v>1000</v>
      </c>
      <c r="L294" s="1174"/>
      <c r="M294" s="1175"/>
      <c r="N294" s="7"/>
    </row>
    <row r="295" spans="1:16" ht="18.75">
      <c r="A295" s="3"/>
      <c r="B295" s="3"/>
      <c r="C295" s="7"/>
      <c r="D295" s="37"/>
      <c r="E295" s="1148" t="s">
        <v>76</v>
      </c>
      <c r="F295" s="1283"/>
      <c r="G295" s="1149"/>
      <c r="H295" s="1220">
        <f>SUM(H283:J294)</f>
        <v>49819</v>
      </c>
      <c r="I295" s="1221"/>
      <c r="J295" s="1222"/>
      <c r="K295" s="1220">
        <f>SUM(K283:M294)</f>
        <v>49819</v>
      </c>
      <c r="L295" s="1221"/>
      <c r="M295" s="1222"/>
      <c r="N295" s="7"/>
      <c r="O295" s="1"/>
      <c r="P295" s="1"/>
    </row>
    <row r="298" spans="1:16" s="21" customFormat="1" ht="18.75">
      <c r="A298" s="1140" t="s">
        <v>12</v>
      </c>
      <c r="B298" s="1140"/>
      <c r="C298" s="1140"/>
      <c r="D298" s="1141" t="s">
        <v>25</v>
      </c>
      <c r="E298" s="1141"/>
      <c r="F298" s="1141"/>
      <c r="G298" s="1141"/>
      <c r="H298" s="1141"/>
      <c r="I298" s="19"/>
      <c r="J298" s="5"/>
      <c r="K298" s="5"/>
      <c r="L298" s="670" t="s">
        <v>13</v>
      </c>
      <c r="M298" s="670"/>
      <c r="N298" s="670"/>
      <c r="O298" s="671"/>
      <c r="P298" s="19"/>
    </row>
    <row r="299" spans="1:16" s="6" customFormat="1" ht="73.5" customHeight="1">
      <c r="A299" s="5"/>
      <c r="B299" s="5"/>
      <c r="C299" s="1351" t="s">
        <v>14</v>
      </c>
      <c r="D299" s="1141"/>
      <c r="E299" s="1141"/>
      <c r="F299" s="1141"/>
      <c r="G299" s="1141"/>
      <c r="H299" s="1141"/>
      <c r="I299" s="1141"/>
      <c r="J299" s="1141"/>
      <c r="K299" s="1141"/>
      <c r="L299" s="1141"/>
      <c r="M299" s="5"/>
      <c r="N299" s="5"/>
      <c r="O299" s="5"/>
      <c r="P299" s="5"/>
    </row>
    <row r="300" spans="1:16" ht="15" customHeight="1">
      <c r="A300" s="1177" t="s">
        <v>23</v>
      </c>
      <c r="B300" s="1177"/>
      <c r="C300" s="46">
        <v>44569</v>
      </c>
      <c r="D300" s="10"/>
      <c r="E300" s="1178" t="s">
        <v>21</v>
      </c>
      <c r="F300" s="1178"/>
      <c r="G300" s="1178"/>
      <c r="H300" s="11"/>
      <c r="I300" s="8"/>
      <c r="J300" s="8"/>
      <c r="K300" s="8"/>
      <c r="L300" s="8"/>
      <c r="M300" s="8"/>
      <c r="N300" s="8"/>
      <c r="O300" s="2"/>
      <c r="P300" s="2"/>
    </row>
    <row r="301" spans="1:16" ht="15.75" customHeight="1">
      <c r="A301" s="1179" t="s">
        <v>26</v>
      </c>
      <c r="B301" s="1179"/>
      <c r="C301" s="22" t="s">
        <v>27</v>
      </c>
      <c r="D301" s="12"/>
      <c r="E301" s="1180" t="s">
        <v>20</v>
      </c>
      <c r="F301" s="1180"/>
      <c r="G301" s="1180"/>
      <c r="H301" s="1180"/>
      <c r="I301" s="8"/>
      <c r="J301" s="1181">
        <v>44562</v>
      </c>
      <c r="K301" s="1182"/>
      <c r="L301" s="1183"/>
      <c r="M301" s="13"/>
      <c r="N301" s="12"/>
      <c r="O301" s="2"/>
      <c r="P301" s="2"/>
    </row>
    <row r="302" spans="1:16" ht="17.25" customHeight="1">
      <c r="A302" s="1179" t="s">
        <v>15</v>
      </c>
      <c r="B302" s="1179"/>
      <c r="C302" s="22" t="s">
        <v>17</v>
      </c>
      <c r="D302" s="12"/>
      <c r="E302" s="1180" t="s">
        <v>18</v>
      </c>
      <c r="F302" s="1180"/>
      <c r="G302" s="1180"/>
      <c r="H302" s="1180"/>
      <c r="I302" s="8"/>
      <c r="J302" s="1219" t="s">
        <v>90</v>
      </c>
      <c r="K302" s="1219"/>
      <c r="L302" s="1219"/>
      <c r="M302" s="1219"/>
      <c r="N302" s="1219"/>
      <c r="O302" s="2"/>
      <c r="P302" s="2"/>
    </row>
    <row r="303" spans="1:16" ht="17.25" customHeight="1">
      <c r="A303" s="1179" t="s">
        <v>16</v>
      </c>
      <c r="B303" s="1179"/>
      <c r="C303" s="25">
        <v>90136844</v>
      </c>
      <c r="D303" s="10"/>
      <c r="E303" s="1178" t="s">
        <v>19</v>
      </c>
      <c r="F303" s="1178"/>
      <c r="G303" s="1178"/>
      <c r="H303" s="1178"/>
      <c r="I303" s="1178"/>
      <c r="J303" s="1148" t="s">
        <v>86</v>
      </c>
      <c r="K303" s="1283"/>
      <c r="L303" s="1283"/>
      <c r="M303" s="1283"/>
      <c r="N303" s="1149"/>
      <c r="O303" s="2"/>
      <c r="P303" s="2"/>
    </row>
    <row r="304" spans="1:16" ht="13.5" customHeight="1">
      <c r="A304" s="1188" t="s">
        <v>0</v>
      </c>
      <c r="B304" s="1188"/>
      <c r="C304" s="33">
        <v>8220358311957</v>
      </c>
      <c r="D304" s="8"/>
      <c r="E304" s="1180" t="s">
        <v>22</v>
      </c>
      <c r="F304" s="1180"/>
      <c r="G304" s="1180"/>
      <c r="H304" s="1184" t="s">
        <v>87</v>
      </c>
      <c r="I304" s="1184"/>
      <c r="J304" s="1214" t="s">
        <v>24</v>
      </c>
      <c r="K304" s="1215"/>
      <c r="L304" s="1215"/>
      <c r="M304" s="1153" t="s">
        <v>88</v>
      </c>
      <c r="N304" s="1154"/>
      <c r="O304" s="4"/>
      <c r="P304" s="1"/>
    </row>
    <row r="305" spans="1:16" ht="18.75">
      <c r="A305" s="1151" t="s">
        <v>1</v>
      </c>
      <c r="B305" s="1153"/>
      <c r="C305" s="1154"/>
      <c r="D305" s="1155" t="s">
        <v>2</v>
      </c>
      <c r="E305" s="1156"/>
      <c r="F305" s="1156"/>
      <c r="G305" s="1156"/>
      <c r="H305" s="1156"/>
      <c r="I305" s="1156"/>
      <c r="J305" s="1156"/>
      <c r="K305" s="1156"/>
      <c r="L305" s="1157"/>
      <c r="M305" s="1158" t="s">
        <v>10</v>
      </c>
      <c r="N305" s="1158" t="s">
        <v>11</v>
      </c>
      <c r="O305" s="1"/>
      <c r="P305" s="1"/>
    </row>
    <row r="306" spans="1:16" ht="18.75">
      <c r="A306" s="1161" t="s">
        <v>3</v>
      </c>
      <c r="B306" s="1161" t="s">
        <v>4</v>
      </c>
      <c r="C306" s="1163" t="s">
        <v>5</v>
      </c>
      <c r="D306" s="1165" t="s">
        <v>6</v>
      </c>
      <c r="E306" s="1151" t="s">
        <v>7</v>
      </c>
      <c r="F306" s="1153"/>
      <c r="G306" s="1153"/>
      <c r="H306" s="1153"/>
      <c r="I306" s="1153"/>
      <c r="J306" s="1153"/>
      <c r="K306" s="1153"/>
      <c r="L306" s="1154"/>
      <c r="M306" s="1159"/>
      <c r="N306" s="1159"/>
      <c r="O306" s="1"/>
      <c r="P306" s="1"/>
    </row>
    <row r="307" spans="1:16" ht="18.75">
      <c r="A307" s="1162"/>
      <c r="B307" s="1162"/>
      <c r="C307" s="1164"/>
      <c r="D307" s="1166"/>
      <c r="E307" s="1151" t="s">
        <v>8</v>
      </c>
      <c r="F307" s="1153"/>
      <c r="G307" s="1153"/>
      <c r="H307" s="1153"/>
      <c r="I307" s="1153"/>
      <c r="J307" s="1153"/>
      <c r="K307" s="1154"/>
      <c r="L307" s="23" t="s">
        <v>9</v>
      </c>
      <c r="M307" s="1160"/>
      <c r="N307" s="1160"/>
      <c r="O307" s="1"/>
      <c r="P307" s="1"/>
    </row>
    <row r="308" spans="1:16" ht="18.75">
      <c r="A308" s="24"/>
      <c r="B308" s="24"/>
      <c r="C308" s="22"/>
      <c r="D308" s="9"/>
      <c r="E308" s="1151"/>
      <c r="F308" s="1153"/>
      <c r="G308" s="1153"/>
      <c r="H308" s="1153"/>
      <c r="I308" s="1153"/>
      <c r="J308" s="1153"/>
      <c r="K308" s="1153"/>
      <c r="L308" s="1153"/>
      <c r="M308" s="1153"/>
      <c r="N308" s="1154"/>
      <c r="O308" s="1"/>
      <c r="P308" s="1"/>
    </row>
    <row r="309" spans="1:16" ht="18.75" customHeight="1">
      <c r="A309" s="3"/>
      <c r="B309" s="3"/>
      <c r="C309" s="1265" t="s">
        <v>91</v>
      </c>
      <c r="D309" s="9" t="s">
        <v>29</v>
      </c>
      <c r="E309" s="1138" t="s">
        <v>84</v>
      </c>
      <c r="F309" s="1150"/>
      <c r="G309" s="1150"/>
      <c r="H309" s="1150"/>
      <c r="I309" s="1150"/>
      <c r="J309" s="1139"/>
      <c r="K309" s="1148" t="s">
        <v>81</v>
      </c>
      <c r="L309" s="1283"/>
      <c r="M309" s="1149"/>
      <c r="N309" s="7"/>
      <c r="O309" s="1"/>
      <c r="P309" s="1"/>
    </row>
    <row r="310" spans="1:16" ht="18.75" customHeight="1">
      <c r="A310" s="3"/>
      <c r="B310" s="3"/>
      <c r="C310" s="1266"/>
      <c r="D310" s="29">
        <v>1</v>
      </c>
      <c r="E310" s="1144" t="s">
        <v>30</v>
      </c>
      <c r="F310" s="1195"/>
      <c r="G310" s="1145"/>
      <c r="H310" s="1173">
        <v>10000</v>
      </c>
      <c r="I310" s="1174"/>
      <c r="J310" s="1175"/>
      <c r="K310" s="1173">
        <v>10000</v>
      </c>
      <c r="L310" s="1174"/>
      <c r="M310" s="1175"/>
      <c r="N310" s="7"/>
      <c r="O310" s="1"/>
      <c r="P310" s="1"/>
    </row>
    <row r="311" spans="1:16" ht="18.75" customHeight="1">
      <c r="A311" s="3"/>
      <c r="B311" s="3"/>
      <c r="C311" s="1266"/>
      <c r="D311" s="37">
        <v>1001</v>
      </c>
      <c r="E311" s="1144" t="s">
        <v>31</v>
      </c>
      <c r="F311" s="1195"/>
      <c r="G311" s="1145"/>
      <c r="H311" s="1173">
        <v>2120</v>
      </c>
      <c r="I311" s="1174"/>
      <c r="J311" s="1175"/>
      <c r="K311" s="1173">
        <v>2120</v>
      </c>
      <c r="L311" s="1174"/>
      <c r="M311" s="1175"/>
      <c r="N311" s="7"/>
      <c r="O311" s="1"/>
      <c r="P311" s="1"/>
    </row>
    <row r="312" spans="1:16" ht="18.75" customHeight="1">
      <c r="A312" s="3"/>
      <c r="B312" s="3"/>
      <c r="C312" s="1266"/>
      <c r="D312" s="37">
        <v>1210</v>
      </c>
      <c r="E312" s="1144" t="s">
        <v>71</v>
      </c>
      <c r="F312" s="1195"/>
      <c r="G312" s="1145"/>
      <c r="H312" s="1173">
        <v>1785</v>
      </c>
      <c r="I312" s="1174"/>
      <c r="J312" s="1175"/>
      <c r="K312" s="1173">
        <v>1785</v>
      </c>
      <c r="L312" s="1174"/>
      <c r="M312" s="1175"/>
      <c r="N312" s="7"/>
      <c r="O312" s="1"/>
      <c r="P312" s="1"/>
    </row>
    <row r="313" spans="1:16" ht="18.75" customHeight="1">
      <c r="A313" s="3"/>
      <c r="B313" s="3"/>
      <c r="C313" s="1266"/>
      <c r="D313" s="37">
        <v>1810</v>
      </c>
      <c r="E313" s="1144" t="s">
        <v>32</v>
      </c>
      <c r="F313" s="1195"/>
      <c r="G313" s="1145"/>
      <c r="H313" s="1173">
        <v>14610</v>
      </c>
      <c r="I313" s="1174"/>
      <c r="J313" s="1175"/>
      <c r="K313" s="1173">
        <v>14610</v>
      </c>
      <c r="L313" s="1174"/>
      <c r="M313" s="1175"/>
      <c r="N313" s="7"/>
      <c r="O313" s="1"/>
      <c r="P313" s="1"/>
    </row>
    <row r="314" spans="1:16" ht="18.75" customHeight="1">
      <c r="A314" s="3"/>
      <c r="B314" s="3"/>
      <c r="C314" s="1266"/>
      <c r="D314" s="37">
        <v>1820</v>
      </c>
      <c r="E314" s="1144" t="s">
        <v>72</v>
      </c>
      <c r="F314" s="1195"/>
      <c r="G314" s="1145"/>
      <c r="H314" s="1173">
        <v>9000</v>
      </c>
      <c r="I314" s="1174"/>
      <c r="J314" s="1175"/>
      <c r="K314" s="1173">
        <v>9000</v>
      </c>
      <c r="L314" s="1174"/>
      <c r="M314" s="1175"/>
      <c r="N314" s="7"/>
      <c r="O314" s="1"/>
      <c r="P314" s="1"/>
    </row>
    <row r="315" spans="1:16" ht="18.75" customHeight="1">
      <c r="A315" s="3"/>
      <c r="B315" s="3"/>
      <c r="C315" s="1266"/>
      <c r="D315" s="37">
        <v>1947</v>
      </c>
      <c r="E315" s="1144" t="s">
        <v>73</v>
      </c>
      <c r="F315" s="1195"/>
      <c r="G315" s="1145"/>
      <c r="H315" s="1173">
        <v>1500</v>
      </c>
      <c r="I315" s="1174"/>
      <c r="J315" s="1175"/>
      <c r="K315" s="1173">
        <v>1500</v>
      </c>
      <c r="L315" s="1174"/>
      <c r="M315" s="1175"/>
      <c r="N315" s="7"/>
      <c r="O315" s="1"/>
      <c r="P315" s="1"/>
    </row>
    <row r="316" spans="1:16" ht="18.75" customHeight="1">
      <c r="A316" s="3"/>
      <c r="B316" s="3"/>
      <c r="C316" s="1266"/>
      <c r="D316" s="37">
        <v>1978</v>
      </c>
      <c r="E316" s="1144" t="s">
        <v>74</v>
      </c>
      <c r="F316" s="1195"/>
      <c r="G316" s="1145"/>
      <c r="H316" s="1173">
        <v>6000</v>
      </c>
      <c r="I316" s="1174"/>
      <c r="J316" s="1175"/>
      <c r="K316" s="1173">
        <v>6000</v>
      </c>
      <c r="L316" s="1174"/>
      <c r="M316" s="1175"/>
      <c r="N316" s="7"/>
      <c r="O316" s="1"/>
      <c r="P316" s="1"/>
    </row>
    <row r="317" spans="1:16" ht="18.75" customHeight="1">
      <c r="A317" s="3"/>
      <c r="B317" s="3"/>
      <c r="C317" s="1266"/>
      <c r="D317" s="37">
        <v>2211</v>
      </c>
      <c r="E317" s="1144" t="s">
        <v>75</v>
      </c>
      <c r="F317" s="1195"/>
      <c r="G317" s="1145"/>
      <c r="H317" s="1173">
        <v>804</v>
      </c>
      <c r="I317" s="1174"/>
      <c r="J317" s="1175"/>
      <c r="K317" s="1173">
        <v>804</v>
      </c>
      <c r="L317" s="1174"/>
      <c r="M317" s="1175"/>
      <c r="N317" s="7"/>
      <c r="O317" s="1"/>
      <c r="P317" s="1"/>
    </row>
    <row r="318" spans="1:16" ht="18.75" customHeight="1">
      <c r="A318" s="3"/>
      <c r="B318" s="3"/>
      <c r="C318" s="1266"/>
      <c r="D318" s="37">
        <v>2224</v>
      </c>
      <c r="E318" s="1144" t="s">
        <v>33</v>
      </c>
      <c r="F318" s="1195"/>
      <c r="G318" s="1145"/>
      <c r="H318" s="1173">
        <f>SUM(H310*0.1)</f>
        <v>1000</v>
      </c>
      <c r="I318" s="1174"/>
      <c r="J318" s="1175"/>
      <c r="K318" s="1173">
        <f>SUM(K310*0.1)</f>
        <v>1000</v>
      </c>
      <c r="L318" s="1174"/>
      <c r="M318" s="1175"/>
      <c r="N318" s="7"/>
      <c r="O318" s="1"/>
      <c r="P318" s="1"/>
    </row>
    <row r="319" spans="1:16" ht="18.75" customHeight="1">
      <c r="A319" s="3"/>
      <c r="B319" s="3"/>
      <c r="C319" s="1266"/>
      <c r="D319" s="37">
        <v>2247</v>
      </c>
      <c r="E319" s="1144" t="s">
        <v>34</v>
      </c>
      <c r="F319" s="1195"/>
      <c r="G319" s="1145"/>
      <c r="H319" s="1173">
        <f>SUM(H310*0.1)</f>
        <v>1000</v>
      </c>
      <c r="I319" s="1174"/>
      <c r="J319" s="1175"/>
      <c r="K319" s="1173">
        <f>SUM(K310*0.1)</f>
        <v>1000</v>
      </c>
      <c r="L319" s="1174"/>
      <c r="M319" s="1175"/>
      <c r="N319" s="7"/>
      <c r="O319" s="1"/>
      <c r="P319" s="1"/>
    </row>
    <row r="320" spans="1:16" ht="18.75" customHeight="1">
      <c r="A320" s="3"/>
      <c r="B320" s="3"/>
      <c r="C320" s="1266"/>
      <c r="D320" s="37">
        <v>2265</v>
      </c>
      <c r="E320" s="1144" t="s">
        <v>45</v>
      </c>
      <c r="F320" s="1195"/>
      <c r="G320" s="1145"/>
      <c r="H320" s="1173">
        <f>SUM(H310*0.1)</f>
        <v>1000</v>
      </c>
      <c r="I320" s="1174"/>
      <c r="J320" s="1175"/>
      <c r="K320" s="1173">
        <f>SUM(K310*0.1)</f>
        <v>1000</v>
      </c>
      <c r="L320" s="1174"/>
      <c r="M320" s="1175"/>
      <c r="N320" s="48"/>
      <c r="O320" s="1"/>
      <c r="P320" s="1"/>
    </row>
    <row r="321" spans="1:16" ht="15.75" customHeight="1">
      <c r="A321" s="3"/>
      <c r="B321" s="3"/>
      <c r="C321" s="1394"/>
      <c r="D321" s="37">
        <v>2309</v>
      </c>
      <c r="E321" s="1144" t="s">
        <v>36</v>
      </c>
      <c r="F321" s="1195"/>
      <c r="G321" s="1145"/>
      <c r="H321" s="1173">
        <f>SUM(H310*0.1)</f>
        <v>1000</v>
      </c>
      <c r="I321" s="1174"/>
      <c r="J321" s="1175"/>
      <c r="K321" s="1173">
        <f>SUM(K310*0.1)</f>
        <v>1000</v>
      </c>
      <c r="L321" s="1174"/>
      <c r="M321" s="1175"/>
      <c r="N321" s="7"/>
    </row>
    <row r="322" spans="1:16" ht="18.75">
      <c r="A322" s="3"/>
      <c r="B322" s="3"/>
      <c r="C322" s="7"/>
      <c r="D322" s="37"/>
      <c r="E322" s="1148" t="s">
        <v>76</v>
      </c>
      <c r="F322" s="1283"/>
      <c r="G322" s="1149"/>
      <c r="H322" s="1220">
        <f>SUM(H310:J321)</f>
        <v>49819</v>
      </c>
      <c r="I322" s="1221"/>
      <c r="J322" s="1222"/>
      <c r="K322" s="1220">
        <f>SUM(K310:M321)</f>
        <v>49819</v>
      </c>
      <c r="L322" s="1221"/>
      <c r="M322" s="1222"/>
      <c r="N322" s="7"/>
      <c r="O322" s="1"/>
      <c r="P322" s="1"/>
    </row>
    <row r="325" spans="1:16" s="21" customFormat="1" ht="18.75">
      <c r="A325" s="1140" t="s">
        <v>12</v>
      </c>
      <c r="B325" s="1140"/>
      <c r="C325" s="1140"/>
      <c r="D325" s="1141" t="s">
        <v>25</v>
      </c>
      <c r="E325" s="1141"/>
      <c r="F325" s="1141"/>
      <c r="G325" s="1141"/>
      <c r="H325" s="1141"/>
      <c r="I325" s="19"/>
      <c r="J325" s="5"/>
      <c r="K325" s="672"/>
      <c r="L325" s="670" t="s">
        <v>13</v>
      </c>
      <c r="M325" s="670"/>
      <c r="N325" s="670"/>
      <c r="O325" s="671"/>
      <c r="P325" s="19"/>
    </row>
    <row r="326" spans="1:16" s="6" customFormat="1" ht="73.5" customHeight="1">
      <c r="A326" s="5"/>
      <c r="B326" s="5"/>
      <c r="C326" s="1351" t="s">
        <v>14</v>
      </c>
      <c r="D326" s="1141"/>
      <c r="E326" s="1141"/>
      <c r="F326" s="1141"/>
      <c r="G326" s="1141"/>
      <c r="H326" s="1141"/>
      <c r="I326" s="1141"/>
      <c r="J326" s="1141"/>
      <c r="K326" s="1141"/>
      <c r="L326" s="1141"/>
      <c r="M326" s="5"/>
      <c r="N326" s="5"/>
      <c r="O326" s="5"/>
      <c r="P326" s="5"/>
    </row>
    <row r="327" spans="1:16" ht="15" customHeight="1">
      <c r="A327" s="1177" t="s">
        <v>23</v>
      </c>
      <c r="B327" s="1177"/>
      <c r="C327" s="46">
        <v>44569</v>
      </c>
      <c r="D327" s="10"/>
      <c r="E327" s="1178" t="s">
        <v>21</v>
      </c>
      <c r="F327" s="1178"/>
      <c r="G327" s="1178"/>
      <c r="H327" s="11"/>
      <c r="I327" s="8"/>
      <c r="J327" s="8"/>
      <c r="K327" s="8"/>
      <c r="L327" s="8"/>
      <c r="M327" s="8"/>
      <c r="N327" s="8"/>
      <c r="O327" s="2"/>
      <c r="P327" s="2"/>
    </row>
    <row r="328" spans="1:16" ht="15.75" customHeight="1">
      <c r="A328" s="1179" t="s">
        <v>26</v>
      </c>
      <c r="B328" s="1179"/>
      <c r="C328" s="47" t="s">
        <v>27</v>
      </c>
      <c r="D328" s="12"/>
      <c r="E328" s="1180" t="s">
        <v>20</v>
      </c>
      <c r="F328" s="1180"/>
      <c r="G328" s="1180"/>
      <c r="H328" s="1180"/>
      <c r="I328" s="8"/>
      <c r="J328" s="1181">
        <v>44562</v>
      </c>
      <c r="K328" s="1182"/>
      <c r="L328" s="1183"/>
      <c r="M328" s="13"/>
      <c r="N328" s="12"/>
      <c r="O328" s="2"/>
      <c r="P328" s="2"/>
    </row>
    <row r="329" spans="1:16" ht="17.25" customHeight="1">
      <c r="A329" s="1179" t="s">
        <v>15</v>
      </c>
      <c r="B329" s="1179"/>
      <c r="C329" s="47" t="s">
        <v>17</v>
      </c>
      <c r="D329" s="12"/>
      <c r="E329" s="1180" t="s">
        <v>18</v>
      </c>
      <c r="F329" s="1180"/>
      <c r="G329" s="1180"/>
      <c r="H329" s="1180"/>
      <c r="I329" s="8"/>
      <c r="J329" s="1219" t="s">
        <v>90</v>
      </c>
      <c r="K329" s="1219"/>
      <c r="L329" s="1219"/>
      <c r="M329" s="1219"/>
      <c r="N329" s="1219"/>
      <c r="O329" s="2"/>
      <c r="P329" s="2"/>
    </row>
    <row r="330" spans="1:16" ht="17.25" customHeight="1">
      <c r="A330" s="1179" t="s">
        <v>16</v>
      </c>
      <c r="B330" s="1179"/>
      <c r="C330" s="45">
        <v>90136844</v>
      </c>
      <c r="D330" s="10"/>
      <c r="E330" s="1178" t="s">
        <v>19</v>
      </c>
      <c r="F330" s="1178"/>
      <c r="G330" s="1178"/>
      <c r="H330" s="1178"/>
      <c r="I330" s="1178"/>
      <c r="J330" s="1148" t="s">
        <v>86</v>
      </c>
      <c r="K330" s="1283"/>
      <c r="L330" s="1283"/>
      <c r="M330" s="1283"/>
      <c r="N330" s="1149"/>
      <c r="O330" s="2"/>
      <c r="P330" s="2"/>
    </row>
    <row r="331" spans="1:16" ht="13.5" customHeight="1">
      <c r="A331" s="1188" t="s">
        <v>0</v>
      </c>
      <c r="B331" s="1188"/>
      <c r="C331" s="33">
        <v>8220358311957</v>
      </c>
      <c r="D331" s="8"/>
      <c r="E331" s="1180" t="s">
        <v>22</v>
      </c>
      <c r="F331" s="1180"/>
      <c r="G331" s="1180"/>
      <c r="H331" s="1184" t="s">
        <v>87</v>
      </c>
      <c r="I331" s="1184"/>
      <c r="J331" s="1214" t="s">
        <v>24</v>
      </c>
      <c r="K331" s="1215"/>
      <c r="L331" s="1215"/>
      <c r="M331" s="1153" t="s">
        <v>88</v>
      </c>
      <c r="N331" s="1154"/>
      <c r="O331" s="4"/>
      <c r="P331" s="1"/>
    </row>
    <row r="332" spans="1:16" ht="18.75">
      <c r="A332" s="1151" t="s">
        <v>1</v>
      </c>
      <c r="B332" s="1153"/>
      <c r="C332" s="1154"/>
      <c r="D332" s="1155" t="s">
        <v>2</v>
      </c>
      <c r="E332" s="1156"/>
      <c r="F332" s="1156"/>
      <c r="G332" s="1156"/>
      <c r="H332" s="1156"/>
      <c r="I332" s="1156"/>
      <c r="J332" s="1156"/>
      <c r="K332" s="1156"/>
      <c r="L332" s="1157"/>
      <c r="M332" s="1158" t="s">
        <v>10</v>
      </c>
      <c r="N332" s="1158" t="s">
        <v>11</v>
      </c>
      <c r="O332" s="1"/>
      <c r="P332" s="1"/>
    </row>
    <row r="333" spans="1:16" ht="18.75">
      <c r="A333" s="1161" t="s">
        <v>3</v>
      </c>
      <c r="B333" s="1161" t="s">
        <v>4</v>
      </c>
      <c r="C333" s="1163" t="s">
        <v>5</v>
      </c>
      <c r="D333" s="1165" t="s">
        <v>6</v>
      </c>
      <c r="E333" s="1151" t="s">
        <v>7</v>
      </c>
      <c r="F333" s="1153"/>
      <c r="G333" s="1153"/>
      <c r="H333" s="1153"/>
      <c r="I333" s="1153"/>
      <c r="J333" s="1153"/>
      <c r="K333" s="1153"/>
      <c r="L333" s="1154"/>
      <c r="M333" s="1159"/>
      <c r="N333" s="1159"/>
      <c r="O333" s="1"/>
      <c r="P333" s="1"/>
    </row>
    <row r="334" spans="1:16" ht="18.75">
      <c r="A334" s="1162"/>
      <c r="B334" s="1162"/>
      <c r="C334" s="1164"/>
      <c r="D334" s="1166"/>
      <c r="E334" s="1151" t="s">
        <v>8</v>
      </c>
      <c r="F334" s="1153"/>
      <c r="G334" s="1153"/>
      <c r="H334" s="1153"/>
      <c r="I334" s="1153"/>
      <c r="J334" s="1153"/>
      <c r="K334" s="1154"/>
      <c r="L334" s="23" t="s">
        <v>9</v>
      </c>
      <c r="M334" s="1160"/>
      <c r="N334" s="1160"/>
      <c r="O334" s="1"/>
      <c r="P334" s="1"/>
    </row>
    <row r="335" spans="1:16" ht="18.75">
      <c r="A335" s="44"/>
      <c r="B335" s="44"/>
      <c r="C335" s="47"/>
      <c r="D335" s="9"/>
      <c r="E335" s="1151"/>
      <c r="F335" s="1153"/>
      <c r="G335" s="1153"/>
      <c r="H335" s="1153"/>
      <c r="I335" s="1153"/>
      <c r="J335" s="1153"/>
      <c r="K335" s="1153"/>
      <c r="L335" s="1153"/>
      <c r="M335" s="1153"/>
      <c r="N335" s="1154"/>
      <c r="O335" s="1"/>
      <c r="P335" s="1"/>
    </row>
    <row r="336" spans="1:16" ht="18.75" customHeight="1">
      <c r="A336" s="3"/>
      <c r="B336" s="3"/>
      <c r="C336" s="1265" t="s">
        <v>91</v>
      </c>
      <c r="D336" s="9" t="s">
        <v>29</v>
      </c>
      <c r="E336" s="1138" t="s">
        <v>84</v>
      </c>
      <c r="F336" s="1150"/>
      <c r="G336" s="1150"/>
      <c r="H336" s="1150"/>
      <c r="I336" s="1150"/>
      <c r="J336" s="1139"/>
      <c r="K336" s="1148" t="s">
        <v>81</v>
      </c>
      <c r="L336" s="1283"/>
      <c r="M336" s="1149"/>
      <c r="N336" s="7"/>
      <c r="O336" s="1"/>
      <c r="P336" s="1"/>
    </row>
    <row r="337" spans="1:16" ht="18.75" customHeight="1">
      <c r="A337" s="3"/>
      <c r="B337" s="3"/>
      <c r="C337" s="1266"/>
      <c r="D337" s="29">
        <v>1</v>
      </c>
      <c r="E337" s="1144" t="s">
        <v>30</v>
      </c>
      <c r="F337" s="1195"/>
      <c r="G337" s="1145"/>
      <c r="H337" s="1173">
        <v>10000</v>
      </c>
      <c r="I337" s="1174"/>
      <c r="J337" s="1175"/>
      <c r="K337" s="1173">
        <v>10000</v>
      </c>
      <c r="L337" s="1174"/>
      <c r="M337" s="1175"/>
      <c r="N337" s="7"/>
      <c r="O337" s="1"/>
      <c r="P337" s="1"/>
    </row>
    <row r="338" spans="1:16" ht="18.75" customHeight="1">
      <c r="A338" s="3"/>
      <c r="B338" s="3"/>
      <c r="C338" s="1266"/>
      <c r="D338" s="43">
        <v>1001</v>
      </c>
      <c r="E338" s="1144" t="s">
        <v>31</v>
      </c>
      <c r="F338" s="1195"/>
      <c r="G338" s="1145"/>
      <c r="H338" s="1173">
        <v>2120</v>
      </c>
      <c r="I338" s="1174"/>
      <c r="J338" s="1175"/>
      <c r="K338" s="1173">
        <v>2120</v>
      </c>
      <c r="L338" s="1174"/>
      <c r="M338" s="1175"/>
      <c r="N338" s="7"/>
      <c r="O338" s="1"/>
      <c r="P338" s="1"/>
    </row>
    <row r="339" spans="1:16" ht="18.75" customHeight="1">
      <c r="A339" s="3"/>
      <c r="B339" s="3"/>
      <c r="C339" s="1266"/>
      <c r="D339" s="43">
        <v>1210</v>
      </c>
      <c r="E339" s="1144" t="s">
        <v>71</v>
      </c>
      <c r="F339" s="1195"/>
      <c r="G339" s="1145"/>
      <c r="H339" s="1173">
        <v>1785</v>
      </c>
      <c r="I339" s="1174"/>
      <c r="J339" s="1175"/>
      <c r="K339" s="1173">
        <v>1785</v>
      </c>
      <c r="L339" s="1174"/>
      <c r="M339" s="1175"/>
      <c r="N339" s="7"/>
      <c r="O339" s="1"/>
      <c r="P339" s="1"/>
    </row>
    <row r="340" spans="1:16" ht="18.75" customHeight="1">
      <c r="A340" s="3"/>
      <c r="B340" s="3"/>
      <c r="C340" s="1266"/>
      <c r="D340" s="43">
        <v>1810</v>
      </c>
      <c r="E340" s="1144" t="s">
        <v>32</v>
      </c>
      <c r="F340" s="1195"/>
      <c r="G340" s="1145"/>
      <c r="H340" s="1173">
        <v>14610</v>
      </c>
      <c r="I340" s="1174"/>
      <c r="J340" s="1175"/>
      <c r="K340" s="1173">
        <v>14610</v>
      </c>
      <c r="L340" s="1174"/>
      <c r="M340" s="1175"/>
      <c r="N340" s="7"/>
      <c r="O340" s="1"/>
      <c r="P340" s="1"/>
    </row>
    <row r="341" spans="1:16" ht="18.75" customHeight="1">
      <c r="A341" s="3"/>
      <c r="B341" s="3"/>
      <c r="C341" s="1266"/>
      <c r="D341" s="43">
        <v>1820</v>
      </c>
      <c r="E341" s="1144" t="s">
        <v>72</v>
      </c>
      <c r="F341" s="1195"/>
      <c r="G341" s="1145"/>
      <c r="H341" s="1173">
        <v>9000</v>
      </c>
      <c r="I341" s="1174"/>
      <c r="J341" s="1175"/>
      <c r="K341" s="1173">
        <v>9000</v>
      </c>
      <c r="L341" s="1174"/>
      <c r="M341" s="1175"/>
      <c r="N341" s="7"/>
      <c r="O341" s="1"/>
      <c r="P341" s="1"/>
    </row>
    <row r="342" spans="1:16" ht="18.75" customHeight="1">
      <c r="A342" s="3"/>
      <c r="B342" s="3"/>
      <c r="C342" s="1266"/>
      <c r="D342" s="43">
        <v>1947</v>
      </c>
      <c r="E342" s="1144" t="s">
        <v>73</v>
      </c>
      <c r="F342" s="1195"/>
      <c r="G342" s="1145"/>
      <c r="H342" s="1173">
        <v>1500</v>
      </c>
      <c r="I342" s="1174"/>
      <c r="J342" s="1175"/>
      <c r="K342" s="1173">
        <v>1500</v>
      </c>
      <c r="L342" s="1174"/>
      <c r="M342" s="1175"/>
      <c r="N342" s="7"/>
      <c r="O342" s="1"/>
      <c r="P342" s="1"/>
    </row>
    <row r="343" spans="1:16" ht="18.75" customHeight="1">
      <c r="A343" s="3"/>
      <c r="B343" s="3"/>
      <c r="C343" s="1266"/>
      <c r="D343" s="43">
        <v>1978</v>
      </c>
      <c r="E343" s="1144" t="s">
        <v>74</v>
      </c>
      <c r="F343" s="1195"/>
      <c r="G343" s="1145"/>
      <c r="H343" s="1173">
        <v>6000</v>
      </c>
      <c r="I343" s="1174"/>
      <c r="J343" s="1175"/>
      <c r="K343" s="1173">
        <v>6000</v>
      </c>
      <c r="L343" s="1174"/>
      <c r="M343" s="1175"/>
      <c r="N343" s="7"/>
      <c r="O343" s="1"/>
      <c r="P343" s="1"/>
    </row>
    <row r="344" spans="1:16" ht="18.75" customHeight="1">
      <c r="A344" s="3"/>
      <c r="B344" s="3"/>
      <c r="C344" s="1266"/>
      <c r="D344" s="43">
        <v>2211</v>
      </c>
      <c r="E344" s="1144" t="s">
        <v>75</v>
      </c>
      <c r="F344" s="1195"/>
      <c r="G344" s="1145"/>
      <c r="H344" s="1173">
        <v>804</v>
      </c>
      <c r="I344" s="1174"/>
      <c r="J344" s="1175"/>
      <c r="K344" s="1173">
        <v>804</v>
      </c>
      <c r="L344" s="1174"/>
      <c r="M344" s="1175"/>
      <c r="N344" s="7"/>
      <c r="O344" s="1"/>
      <c r="P344" s="1"/>
    </row>
    <row r="345" spans="1:16" ht="18.75" customHeight="1">
      <c r="A345" s="3"/>
      <c r="B345" s="3"/>
      <c r="C345" s="1266"/>
      <c r="D345" s="43">
        <v>2224</v>
      </c>
      <c r="E345" s="1144" t="s">
        <v>33</v>
      </c>
      <c r="F345" s="1195"/>
      <c r="G345" s="1145"/>
      <c r="H345" s="1173">
        <f>SUM(H337*0.1)</f>
        <v>1000</v>
      </c>
      <c r="I345" s="1174"/>
      <c r="J345" s="1175"/>
      <c r="K345" s="1173">
        <f>SUM(K337*0.1)</f>
        <v>1000</v>
      </c>
      <c r="L345" s="1174"/>
      <c r="M345" s="1175"/>
      <c r="N345" s="7"/>
      <c r="O345" s="1"/>
      <c r="P345" s="1"/>
    </row>
    <row r="346" spans="1:16" ht="18.75" customHeight="1">
      <c r="A346" s="3"/>
      <c r="B346" s="3"/>
      <c r="C346" s="1266"/>
      <c r="D346" s="43">
        <v>2247</v>
      </c>
      <c r="E346" s="1144" t="s">
        <v>34</v>
      </c>
      <c r="F346" s="1195"/>
      <c r="G346" s="1145"/>
      <c r="H346" s="1173">
        <f>SUM(H337*0.1)</f>
        <v>1000</v>
      </c>
      <c r="I346" s="1174"/>
      <c r="J346" s="1175"/>
      <c r="K346" s="1173">
        <f>SUM(K337*0.1)</f>
        <v>1000</v>
      </c>
      <c r="L346" s="1174"/>
      <c r="M346" s="1175"/>
      <c r="N346" s="7"/>
      <c r="O346" s="1"/>
      <c r="P346" s="1"/>
    </row>
    <row r="347" spans="1:16" ht="18.75" customHeight="1">
      <c r="A347" s="3"/>
      <c r="B347" s="3"/>
      <c r="C347" s="1266"/>
      <c r="D347" s="43">
        <v>2265</v>
      </c>
      <c r="E347" s="1144" t="s">
        <v>45</v>
      </c>
      <c r="F347" s="1195"/>
      <c r="G347" s="1145"/>
      <c r="H347" s="1173">
        <f>SUM(H337*0.1)</f>
        <v>1000</v>
      </c>
      <c r="I347" s="1174"/>
      <c r="J347" s="1175"/>
      <c r="K347" s="1173">
        <f>SUM(K337*0.1)</f>
        <v>1000</v>
      </c>
      <c r="L347" s="1174"/>
      <c r="M347" s="1175"/>
      <c r="N347" s="48"/>
      <c r="O347" s="1"/>
      <c r="P347" s="1"/>
    </row>
    <row r="348" spans="1:16" ht="15.75" customHeight="1">
      <c r="A348" s="3"/>
      <c r="B348" s="3"/>
      <c r="C348" s="1394"/>
      <c r="D348" s="43">
        <v>2309</v>
      </c>
      <c r="E348" s="1144" t="s">
        <v>36</v>
      </c>
      <c r="F348" s="1195"/>
      <c r="G348" s="1145"/>
      <c r="H348" s="1173">
        <f>SUM(H337*0.1)</f>
        <v>1000</v>
      </c>
      <c r="I348" s="1174"/>
      <c r="J348" s="1175"/>
      <c r="K348" s="1173">
        <f>SUM(K337*0.1)</f>
        <v>1000</v>
      </c>
      <c r="L348" s="1174"/>
      <c r="M348" s="1175"/>
      <c r="N348" s="7"/>
    </row>
    <row r="349" spans="1:16" ht="18.75">
      <c r="A349" s="3"/>
      <c r="B349" s="3"/>
      <c r="C349" s="7"/>
      <c r="D349" s="43"/>
      <c r="E349" s="1148" t="s">
        <v>76</v>
      </c>
      <c r="F349" s="1283"/>
      <c r="G349" s="1149"/>
      <c r="H349" s="1220">
        <f>SUM(H337:J348)</f>
        <v>49819</v>
      </c>
      <c r="I349" s="1221"/>
      <c r="J349" s="1222"/>
      <c r="K349" s="1220">
        <f>SUM(K337:M348)</f>
        <v>49819</v>
      </c>
      <c r="L349" s="1221"/>
      <c r="M349" s="1222"/>
      <c r="N349" s="7"/>
      <c r="O349" s="1"/>
      <c r="P349" s="1"/>
    </row>
    <row r="352" spans="1:16" s="21" customFormat="1" ht="18.75">
      <c r="A352" s="1140" t="s">
        <v>12</v>
      </c>
      <c r="B352" s="1140"/>
      <c r="C352" s="1140"/>
      <c r="D352" s="1141" t="s">
        <v>25</v>
      </c>
      <c r="E352" s="1141"/>
      <c r="F352" s="1141"/>
      <c r="G352" s="1141"/>
      <c r="H352" s="1141"/>
      <c r="I352" s="19"/>
      <c r="J352" s="5"/>
      <c r="K352" s="672"/>
      <c r="L352" s="670" t="s">
        <v>13</v>
      </c>
      <c r="M352" s="670"/>
      <c r="N352" s="670"/>
      <c r="O352" s="671"/>
      <c r="P352" s="671"/>
    </row>
    <row r="353" spans="1:16" s="6" customFormat="1" ht="73.5" customHeight="1">
      <c r="A353" s="5"/>
      <c r="B353" s="5"/>
      <c r="C353" s="1351" t="s">
        <v>14</v>
      </c>
      <c r="D353" s="1141"/>
      <c r="E353" s="1141"/>
      <c r="F353" s="1141"/>
      <c r="G353" s="1141"/>
      <c r="H353" s="1141"/>
      <c r="I353" s="1141"/>
      <c r="J353" s="1141"/>
      <c r="K353" s="1141"/>
      <c r="L353" s="1141"/>
      <c r="M353" s="5"/>
      <c r="N353" s="5"/>
      <c r="O353" s="5"/>
      <c r="P353" s="5"/>
    </row>
    <row r="354" spans="1:16" ht="15" customHeight="1">
      <c r="A354" s="1177" t="s">
        <v>23</v>
      </c>
      <c r="B354" s="1177"/>
      <c r="C354" s="46">
        <v>44206</v>
      </c>
      <c r="D354" s="9"/>
      <c r="E354" s="1206" t="s">
        <v>21</v>
      </c>
      <c r="F354" s="1206"/>
      <c r="G354" s="1206"/>
      <c r="H354" s="1206"/>
      <c r="I354" s="1206"/>
      <c r="J354" s="1281"/>
      <c r="K354" s="1211"/>
      <c r="L354" s="1211"/>
      <c r="M354" s="1211"/>
      <c r="N354" s="1212"/>
      <c r="O354" s="2"/>
      <c r="P354" s="2"/>
    </row>
    <row r="355" spans="1:16" ht="15.75" customHeight="1">
      <c r="A355" s="1179" t="s">
        <v>26</v>
      </c>
      <c r="B355" s="1179"/>
      <c r="C355" s="51" t="s">
        <v>27</v>
      </c>
      <c r="D355" s="51"/>
      <c r="E355" s="1213" t="s">
        <v>20</v>
      </c>
      <c r="F355" s="1213"/>
      <c r="G355" s="1213"/>
      <c r="H355" s="1213"/>
      <c r="I355" s="1213"/>
      <c r="J355" s="1210">
        <v>44562</v>
      </c>
      <c r="K355" s="1217"/>
      <c r="L355" s="1217"/>
      <c r="M355" s="1217"/>
      <c r="N355" s="1218"/>
      <c r="O355" s="2"/>
      <c r="P355" s="2"/>
    </row>
    <row r="356" spans="1:16" ht="17.25" customHeight="1">
      <c r="A356" s="1179" t="s">
        <v>15</v>
      </c>
      <c r="B356" s="1179"/>
      <c r="C356" s="51" t="s">
        <v>17</v>
      </c>
      <c r="D356" s="51"/>
      <c r="E356" s="1213" t="s">
        <v>18</v>
      </c>
      <c r="F356" s="1213"/>
      <c r="G356" s="1213"/>
      <c r="H356" s="1213"/>
      <c r="I356" s="1213"/>
      <c r="J356" s="1219" t="s">
        <v>96</v>
      </c>
      <c r="K356" s="1219"/>
      <c r="L356" s="1219"/>
      <c r="M356" s="1219"/>
      <c r="N356" s="1219"/>
      <c r="O356" s="2"/>
      <c r="P356" s="2"/>
    </row>
    <row r="357" spans="1:16" ht="17.25" customHeight="1">
      <c r="A357" s="1179" t="s">
        <v>16</v>
      </c>
      <c r="B357" s="1179"/>
      <c r="C357" s="50">
        <v>90116966</v>
      </c>
      <c r="D357" s="9"/>
      <c r="E357" s="1206" t="s">
        <v>19</v>
      </c>
      <c r="F357" s="1206"/>
      <c r="G357" s="1206"/>
      <c r="H357" s="1206"/>
      <c r="I357" s="1206"/>
      <c r="J357" s="1144" t="s">
        <v>97</v>
      </c>
      <c r="K357" s="1195"/>
      <c r="L357" s="1195"/>
      <c r="M357" s="1195"/>
      <c r="N357" s="1145"/>
      <c r="O357" s="2"/>
      <c r="P357" s="2"/>
    </row>
    <row r="358" spans="1:16" ht="13.5" customHeight="1">
      <c r="A358" s="1188" t="s">
        <v>0</v>
      </c>
      <c r="B358" s="1188"/>
      <c r="C358" s="33">
        <v>8230331628193</v>
      </c>
      <c r="D358" s="50"/>
      <c r="E358" s="1180" t="s">
        <v>22</v>
      </c>
      <c r="F358" s="1180"/>
      <c r="G358" s="1180"/>
      <c r="H358" s="1164"/>
      <c r="I358" s="1164"/>
      <c r="J358" s="1213" t="s">
        <v>24</v>
      </c>
      <c r="K358" s="1213"/>
      <c r="L358" s="1213"/>
      <c r="M358" s="1393" t="s">
        <v>98</v>
      </c>
      <c r="N358" s="1393"/>
      <c r="O358" s="4"/>
      <c r="P358" s="1"/>
    </row>
    <row r="359" spans="1:16" ht="18.75">
      <c r="A359" s="1151" t="s">
        <v>1</v>
      </c>
      <c r="B359" s="1153"/>
      <c r="C359" s="1154"/>
      <c r="D359" s="1155" t="s">
        <v>2</v>
      </c>
      <c r="E359" s="1156"/>
      <c r="F359" s="1156"/>
      <c r="G359" s="1156"/>
      <c r="H359" s="1156"/>
      <c r="I359" s="1156"/>
      <c r="J359" s="1156"/>
      <c r="K359" s="1156"/>
      <c r="L359" s="1157"/>
      <c r="M359" s="1158" t="s">
        <v>10</v>
      </c>
      <c r="N359" s="1158" t="s">
        <v>11</v>
      </c>
      <c r="O359" s="1"/>
      <c r="P359" s="1"/>
    </row>
    <row r="360" spans="1:16" ht="18.75">
      <c r="A360" s="1161" t="s">
        <v>3</v>
      </c>
      <c r="B360" s="1161" t="s">
        <v>4</v>
      </c>
      <c r="C360" s="1163" t="s">
        <v>5</v>
      </c>
      <c r="D360" s="1165" t="s">
        <v>6</v>
      </c>
      <c r="E360" s="1151" t="s">
        <v>7</v>
      </c>
      <c r="F360" s="1153"/>
      <c r="G360" s="1153"/>
      <c r="H360" s="1153"/>
      <c r="I360" s="1153"/>
      <c r="J360" s="1153"/>
      <c r="K360" s="1153"/>
      <c r="L360" s="1154"/>
      <c r="M360" s="1159"/>
      <c r="N360" s="1159"/>
      <c r="O360" s="1"/>
      <c r="P360" s="1"/>
    </row>
    <row r="361" spans="1:16" ht="18.75">
      <c r="A361" s="1162"/>
      <c r="B361" s="1162"/>
      <c r="C361" s="1164"/>
      <c r="D361" s="1166"/>
      <c r="E361" s="1151" t="s">
        <v>8</v>
      </c>
      <c r="F361" s="1153"/>
      <c r="G361" s="1153"/>
      <c r="H361" s="1153"/>
      <c r="I361" s="1153"/>
      <c r="J361" s="1153"/>
      <c r="K361" s="1154"/>
      <c r="L361" s="23" t="s">
        <v>9</v>
      </c>
      <c r="M361" s="1160"/>
      <c r="N361" s="1160"/>
      <c r="O361" s="1"/>
      <c r="P361" s="1"/>
    </row>
    <row r="362" spans="1:16" ht="18.75">
      <c r="A362" s="49"/>
      <c r="B362" s="49"/>
      <c r="C362" s="51"/>
      <c r="D362" s="9"/>
      <c r="E362" s="1151"/>
      <c r="F362" s="1153"/>
      <c r="G362" s="1153"/>
      <c r="H362" s="1153"/>
      <c r="I362" s="1153"/>
      <c r="J362" s="1153"/>
      <c r="K362" s="1153"/>
      <c r="L362" s="1153"/>
      <c r="M362" s="1153"/>
      <c r="N362" s="1154"/>
      <c r="O362" s="1"/>
      <c r="P362" s="1"/>
    </row>
    <row r="363" spans="1:16" ht="65.25" customHeight="1">
      <c r="A363" s="1381"/>
      <c r="B363" s="1384" t="s">
        <v>148</v>
      </c>
      <c r="C363" s="1385"/>
      <c r="D363" s="9" t="s">
        <v>29</v>
      </c>
      <c r="E363" s="1191" t="s">
        <v>99</v>
      </c>
      <c r="F363" s="1191"/>
      <c r="G363" s="1191"/>
      <c r="H363" s="1191"/>
      <c r="I363" s="1191"/>
      <c r="J363" s="1249" t="s">
        <v>100</v>
      </c>
      <c r="K363" s="1249"/>
      <c r="L363" s="1249"/>
      <c r="M363" s="1151"/>
      <c r="N363" s="1154"/>
      <c r="O363" s="1"/>
      <c r="P363" s="1"/>
    </row>
    <row r="364" spans="1:16" ht="18.75" customHeight="1">
      <c r="A364" s="1382"/>
      <c r="B364" s="1386"/>
      <c r="C364" s="1387"/>
      <c r="D364" s="29">
        <v>34</v>
      </c>
      <c r="E364" s="1144" t="s">
        <v>30</v>
      </c>
      <c r="F364" s="1195"/>
      <c r="G364" s="1145"/>
      <c r="H364" s="1146">
        <v>829875</v>
      </c>
      <c r="I364" s="1146"/>
      <c r="J364" s="1262">
        <f>SUM(H364/31*24)</f>
        <v>642483.87096774194</v>
      </c>
      <c r="K364" s="1262"/>
      <c r="L364" s="1262"/>
      <c r="M364" s="1258" t="s">
        <v>95</v>
      </c>
      <c r="N364" s="1260"/>
      <c r="O364" s="1"/>
      <c r="P364" s="1"/>
    </row>
    <row r="365" spans="1:16" ht="18.75" customHeight="1">
      <c r="A365" s="1382"/>
      <c r="B365" s="1386"/>
      <c r="C365" s="1387"/>
      <c r="D365" s="53">
        <v>1769</v>
      </c>
      <c r="E365" s="1144" t="s">
        <v>31</v>
      </c>
      <c r="F365" s="1195"/>
      <c r="G365" s="1145"/>
      <c r="H365" s="1146">
        <v>65000</v>
      </c>
      <c r="I365" s="1146"/>
      <c r="J365" s="1262">
        <f t="shared" ref="J365:J367" si="0">SUM(H365/31*24)</f>
        <v>50322.580645161295</v>
      </c>
      <c r="K365" s="1262"/>
      <c r="L365" s="1262"/>
      <c r="M365" s="1277"/>
      <c r="N365" s="1278"/>
      <c r="O365" s="1"/>
      <c r="P365" s="1"/>
    </row>
    <row r="366" spans="1:16" ht="18.75" customHeight="1">
      <c r="A366" s="1382"/>
      <c r="B366" s="1386"/>
      <c r="C366" s="1387"/>
      <c r="D366" s="53">
        <v>2155</v>
      </c>
      <c r="E366" s="1144" t="s">
        <v>73</v>
      </c>
      <c r="F366" s="1195"/>
      <c r="G366" s="1145"/>
      <c r="H366" s="1146">
        <v>65127</v>
      </c>
      <c r="I366" s="1146"/>
      <c r="J366" s="1262">
        <f t="shared" si="0"/>
        <v>50420.903225806454</v>
      </c>
      <c r="K366" s="1262"/>
      <c r="L366" s="1262"/>
      <c r="M366" s="1277"/>
      <c r="N366" s="1278"/>
      <c r="O366" s="1"/>
      <c r="P366" s="1"/>
    </row>
    <row r="367" spans="1:16" ht="18.75" customHeight="1">
      <c r="A367" s="1382"/>
      <c r="B367" s="1386"/>
      <c r="C367" s="1387"/>
      <c r="D367" s="53">
        <v>1558</v>
      </c>
      <c r="E367" s="1390" t="s">
        <v>93</v>
      </c>
      <c r="F367" s="1391"/>
      <c r="G367" s="1392"/>
      <c r="H367" s="1146">
        <v>311301</v>
      </c>
      <c r="I367" s="1146"/>
      <c r="J367" s="1262">
        <f t="shared" si="0"/>
        <v>241007.22580645158</v>
      </c>
      <c r="K367" s="1262"/>
      <c r="L367" s="1262"/>
      <c r="M367" s="1277"/>
      <c r="N367" s="1278"/>
      <c r="O367" s="1"/>
      <c r="P367" s="1"/>
    </row>
    <row r="368" spans="1:16" ht="18.75" customHeight="1">
      <c r="A368" s="1383"/>
      <c r="B368" s="1386"/>
      <c r="C368" s="1387"/>
      <c r="D368" s="62"/>
      <c r="E368" s="1258" t="s">
        <v>94</v>
      </c>
      <c r="F368" s="1259"/>
      <c r="G368" s="1260"/>
      <c r="H368" s="1191">
        <f>SUM(H364:I367)</f>
        <v>1271303</v>
      </c>
      <c r="I368" s="1191"/>
      <c r="J368" s="1220">
        <f>SUM(J364:L367)</f>
        <v>984234.58064516122</v>
      </c>
      <c r="K368" s="1150"/>
      <c r="L368" s="1139"/>
      <c r="M368" s="1279"/>
      <c r="N368" s="1280"/>
      <c r="O368" s="1"/>
      <c r="P368" s="1"/>
    </row>
    <row r="369" spans="1:16" ht="18.75" customHeight="1">
      <c r="A369" s="3"/>
      <c r="B369" s="1388"/>
      <c r="C369" s="1389"/>
      <c r="D369" s="36"/>
      <c r="E369" s="1146"/>
      <c r="F369" s="1146"/>
      <c r="G369" s="1146"/>
      <c r="H369" s="1173"/>
      <c r="I369" s="1175"/>
      <c r="J369" s="1173"/>
      <c r="K369" s="1174"/>
      <c r="L369" s="1175"/>
      <c r="M369" s="7"/>
      <c r="N369" s="36"/>
      <c r="O369" s="1"/>
      <c r="P369" s="1"/>
    </row>
    <row r="370" spans="1:16" ht="18.75" customHeight="1">
      <c r="A370" s="3"/>
      <c r="B370" s="1281"/>
      <c r="C370" s="1212"/>
      <c r="D370" s="53"/>
      <c r="E370" s="1148" t="s">
        <v>101</v>
      </c>
      <c r="F370" s="1283"/>
      <c r="G370" s="1283"/>
      <c r="H370" s="1283"/>
      <c r="I370" s="1149"/>
      <c r="J370" s="1173"/>
      <c r="K370" s="1174"/>
      <c r="L370" s="1175"/>
      <c r="M370" s="7"/>
      <c r="N370" s="7"/>
      <c r="O370" s="1"/>
      <c r="P370" s="1"/>
    </row>
    <row r="371" spans="1:16" ht="18.75" customHeight="1">
      <c r="A371" s="3"/>
      <c r="B371" s="1281"/>
      <c r="C371" s="1212"/>
      <c r="D371" s="53"/>
      <c r="E371" s="1146" t="s">
        <v>102</v>
      </c>
      <c r="F371" s="1146"/>
      <c r="G371" s="1146"/>
      <c r="H371" s="1173"/>
      <c r="I371" s="1175"/>
      <c r="J371" s="1173"/>
      <c r="K371" s="1174"/>
      <c r="L371" s="1175"/>
      <c r="M371" s="52"/>
      <c r="N371" s="7"/>
      <c r="O371" s="1"/>
      <c r="P371" s="1"/>
    </row>
    <row r="372" spans="1:16" ht="18.75" customHeight="1">
      <c r="A372" s="3"/>
      <c r="B372" s="1281"/>
      <c r="C372" s="1212"/>
      <c r="D372" s="53"/>
      <c r="E372" s="1146" t="s">
        <v>103</v>
      </c>
      <c r="F372" s="1146"/>
      <c r="G372" s="1146"/>
      <c r="H372" s="1173"/>
      <c r="I372" s="1175"/>
      <c r="J372" s="1173"/>
      <c r="K372" s="1174"/>
      <c r="L372" s="1175"/>
      <c r="M372" s="7"/>
      <c r="N372" s="7"/>
      <c r="O372" s="1"/>
      <c r="P372" s="1"/>
    </row>
    <row r="373" spans="1:16" ht="18.75">
      <c r="A373" s="3"/>
      <c r="B373" s="1281"/>
      <c r="C373" s="1212"/>
      <c r="D373" s="53"/>
      <c r="E373" s="1148"/>
      <c r="F373" s="1283"/>
      <c r="G373" s="1149"/>
      <c r="H373" s="1173"/>
      <c r="I373" s="1175"/>
      <c r="J373" s="1173"/>
      <c r="K373" s="1174"/>
      <c r="L373" s="1175"/>
      <c r="M373" s="60"/>
      <c r="N373" s="7"/>
      <c r="O373" s="1"/>
      <c r="P373" s="1"/>
    </row>
    <row r="376" spans="1:16" s="21" customFormat="1" ht="18.75">
      <c r="A376" s="1140" t="s">
        <v>12</v>
      </c>
      <c r="B376" s="1140"/>
      <c r="C376" s="1140"/>
      <c r="D376" s="1141" t="s">
        <v>25</v>
      </c>
      <c r="E376" s="1141"/>
      <c r="F376" s="1141"/>
      <c r="G376" s="1141"/>
      <c r="H376" s="1141"/>
      <c r="I376" s="19"/>
      <c r="J376" s="5"/>
      <c r="K376" s="672"/>
      <c r="L376" s="670" t="s">
        <v>13</v>
      </c>
      <c r="M376" s="670"/>
      <c r="N376" s="670"/>
      <c r="O376" s="671"/>
      <c r="P376" s="671"/>
    </row>
    <row r="377" spans="1:16" s="6" customFormat="1" ht="73.5" customHeight="1">
      <c r="A377" s="5"/>
      <c r="B377" s="5"/>
      <c r="C377" s="1351" t="s">
        <v>14</v>
      </c>
      <c r="D377" s="1141"/>
      <c r="E377" s="1141"/>
      <c r="F377" s="1141"/>
      <c r="G377" s="1141"/>
      <c r="H377" s="1141"/>
      <c r="I377" s="1141"/>
      <c r="J377" s="1141"/>
      <c r="K377" s="1141"/>
      <c r="L377" s="1141"/>
      <c r="M377" s="5"/>
      <c r="N377" s="5"/>
      <c r="O377" s="5"/>
      <c r="P377" s="5"/>
    </row>
    <row r="378" spans="1:16" ht="15" customHeight="1">
      <c r="A378" s="1177" t="s">
        <v>23</v>
      </c>
      <c r="B378" s="1177"/>
      <c r="C378" s="46">
        <v>44206</v>
      </c>
      <c r="D378" s="9"/>
      <c r="E378" s="1206" t="s">
        <v>21</v>
      </c>
      <c r="F378" s="1206"/>
      <c r="G378" s="1206"/>
      <c r="H378" s="1206"/>
      <c r="I378" s="1206"/>
      <c r="J378" s="1281"/>
      <c r="K378" s="1211"/>
      <c r="L378" s="1211"/>
      <c r="M378" s="1211"/>
      <c r="N378" s="1212"/>
      <c r="O378" s="2"/>
      <c r="P378" s="2"/>
    </row>
    <row r="379" spans="1:16" ht="15.75" customHeight="1">
      <c r="A379" s="1179" t="s">
        <v>26</v>
      </c>
      <c r="B379" s="1179"/>
      <c r="C379" s="51" t="s">
        <v>27</v>
      </c>
      <c r="D379" s="51"/>
      <c r="E379" s="1213" t="s">
        <v>20</v>
      </c>
      <c r="F379" s="1213"/>
      <c r="G379" s="1213"/>
      <c r="H379" s="1213"/>
      <c r="I379" s="1213"/>
      <c r="J379" s="1210">
        <v>44562</v>
      </c>
      <c r="K379" s="1217"/>
      <c r="L379" s="1217"/>
      <c r="M379" s="1217"/>
      <c r="N379" s="1218"/>
      <c r="O379" s="2"/>
      <c r="P379" s="2"/>
    </row>
    <row r="380" spans="1:16" ht="17.25" customHeight="1">
      <c r="A380" s="1179" t="s">
        <v>15</v>
      </c>
      <c r="B380" s="1179"/>
      <c r="C380" s="51" t="s">
        <v>17</v>
      </c>
      <c r="D380" s="51"/>
      <c r="E380" s="1213" t="s">
        <v>18</v>
      </c>
      <c r="F380" s="1213"/>
      <c r="G380" s="1213"/>
      <c r="H380" s="1213"/>
      <c r="I380" s="1213"/>
      <c r="J380" s="1219" t="s">
        <v>104</v>
      </c>
      <c r="K380" s="1219"/>
      <c r="L380" s="1219"/>
      <c r="M380" s="1219"/>
      <c r="N380" s="1219"/>
      <c r="O380" s="2"/>
      <c r="P380" s="2"/>
    </row>
    <row r="381" spans="1:16" ht="17.25" customHeight="1">
      <c r="A381" s="1179" t="s">
        <v>16</v>
      </c>
      <c r="B381" s="1179"/>
      <c r="C381" s="50">
        <v>90072470</v>
      </c>
      <c r="D381" s="9"/>
      <c r="E381" s="1206" t="s">
        <v>19</v>
      </c>
      <c r="F381" s="1206"/>
      <c r="G381" s="1206"/>
      <c r="H381" s="1206"/>
      <c r="I381" s="1206"/>
      <c r="J381" s="1144" t="s">
        <v>97</v>
      </c>
      <c r="K381" s="1195"/>
      <c r="L381" s="1195"/>
      <c r="M381" s="1195"/>
      <c r="N381" s="1145"/>
      <c r="O381" s="2"/>
      <c r="P381" s="2"/>
    </row>
    <row r="382" spans="1:16" ht="13.5" customHeight="1">
      <c r="A382" s="1188" t="s">
        <v>0</v>
      </c>
      <c r="B382" s="1188"/>
      <c r="C382" s="33">
        <v>3450215740403</v>
      </c>
      <c r="D382" s="50"/>
      <c r="E382" s="1180" t="s">
        <v>22</v>
      </c>
      <c r="F382" s="1180"/>
      <c r="G382" s="1180"/>
      <c r="H382" s="1164"/>
      <c r="I382" s="1164"/>
      <c r="J382" s="1213" t="s">
        <v>24</v>
      </c>
      <c r="K382" s="1213"/>
      <c r="L382" s="1213"/>
      <c r="M382" s="1393" t="s">
        <v>98</v>
      </c>
      <c r="N382" s="1393"/>
      <c r="O382" s="4"/>
      <c r="P382" s="1"/>
    </row>
    <row r="383" spans="1:16" ht="18.75">
      <c r="A383" s="1151" t="s">
        <v>1</v>
      </c>
      <c r="B383" s="1153"/>
      <c r="C383" s="1154"/>
      <c r="D383" s="1155" t="s">
        <v>2</v>
      </c>
      <c r="E383" s="1156"/>
      <c r="F383" s="1156"/>
      <c r="G383" s="1156"/>
      <c r="H383" s="1156"/>
      <c r="I383" s="1156"/>
      <c r="J383" s="1156"/>
      <c r="K383" s="1156"/>
      <c r="L383" s="1157"/>
      <c r="M383" s="1158" t="s">
        <v>10</v>
      </c>
      <c r="N383" s="1158" t="s">
        <v>11</v>
      </c>
      <c r="O383" s="1"/>
      <c r="P383" s="1"/>
    </row>
    <row r="384" spans="1:16" ht="18.75">
      <c r="A384" s="1161" t="s">
        <v>3</v>
      </c>
      <c r="B384" s="1161" t="s">
        <v>4</v>
      </c>
      <c r="C384" s="1163" t="s">
        <v>5</v>
      </c>
      <c r="D384" s="1165" t="s">
        <v>6</v>
      </c>
      <c r="E384" s="1151" t="s">
        <v>7</v>
      </c>
      <c r="F384" s="1153"/>
      <c r="G384" s="1153"/>
      <c r="H384" s="1153"/>
      <c r="I384" s="1153"/>
      <c r="J384" s="1153"/>
      <c r="K384" s="1153"/>
      <c r="L384" s="1154"/>
      <c r="M384" s="1159"/>
      <c r="N384" s="1159"/>
      <c r="O384" s="1"/>
      <c r="P384" s="1"/>
    </row>
    <row r="385" spans="1:16" ht="18.75">
      <c r="A385" s="1162"/>
      <c r="B385" s="1162"/>
      <c r="C385" s="1164"/>
      <c r="D385" s="1166"/>
      <c r="E385" s="1151" t="s">
        <v>8</v>
      </c>
      <c r="F385" s="1153"/>
      <c r="G385" s="1153"/>
      <c r="H385" s="1153"/>
      <c r="I385" s="1153"/>
      <c r="J385" s="1153"/>
      <c r="K385" s="1154"/>
      <c r="L385" s="23" t="s">
        <v>9</v>
      </c>
      <c r="M385" s="1160"/>
      <c r="N385" s="1160"/>
      <c r="O385" s="1"/>
      <c r="P385" s="1"/>
    </row>
    <row r="386" spans="1:16" ht="18.75">
      <c r="A386" s="49"/>
      <c r="B386" s="49"/>
      <c r="C386" s="51"/>
      <c r="D386" s="9"/>
      <c r="E386" s="1151"/>
      <c r="F386" s="1153"/>
      <c r="G386" s="1153"/>
      <c r="H386" s="1153"/>
      <c r="I386" s="1153"/>
      <c r="J386" s="1153"/>
      <c r="K386" s="1153"/>
      <c r="L386" s="1153"/>
      <c r="M386" s="1153"/>
      <c r="N386" s="1154"/>
      <c r="O386" s="1"/>
      <c r="P386" s="1"/>
    </row>
    <row r="387" spans="1:16" ht="65.25" customHeight="1">
      <c r="A387" s="1381"/>
      <c r="B387" s="1384" t="s">
        <v>149</v>
      </c>
      <c r="C387" s="1385"/>
      <c r="D387" s="9" t="s">
        <v>29</v>
      </c>
      <c r="E387" s="1191" t="s">
        <v>99</v>
      </c>
      <c r="F387" s="1191"/>
      <c r="G387" s="1191"/>
      <c r="H387" s="1191"/>
      <c r="I387" s="1191"/>
      <c r="J387" s="1249" t="s">
        <v>100</v>
      </c>
      <c r="K387" s="1249"/>
      <c r="L387" s="1249"/>
      <c r="M387" s="1151"/>
      <c r="N387" s="1154"/>
      <c r="O387" s="1"/>
      <c r="P387" s="1"/>
    </row>
    <row r="388" spans="1:16" ht="18.75" customHeight="1">
      <c r="A388" s="1382"/>
      <c r="B388" s="1386"/>
      <c r="C388" s="1387"/>
      <c r="D388" s="29">
        <v>34</v>
      </c>
      <c r="E388" s="1144" t="s">
        <v>30</v>
      </c>
      <c r="F388" s="1195"/>
      <c r="G388" s="1145"/>
      <c r="H388" s="1146">
        <v>829875</v>
      </c>
      <c r="I388" s="1146"/>
      <c r="J388" s="1262">
        <f>SUM(H388/31*24)</f>
        <v>642483.87096774194</v>
      </c>
      <c r="K388" s="1262"/>
      <c r="L388" s="1262"/>
      <c r="M388" s="1258" t="s">
        <v>95</v>
      </c>
      <c r="N388" s="1260"/>
      <c r="O388" s="1"/>
      <c r="P388" s="1"/>
    </row>
    <row r="389" spans="1:16" ht="18.75" customHeight="1">
      <c r="A389" s="1382"/>
      <c r="B389" s="1386"/>
      <c r="C389" s="1387"/>
      <c r="D389" s="53">
        <v>1769</v>
      </c>
      <c r="E389" s="1144" t="s">
        <v>31</v>
      </c>
      <c r="F389" s="1195"/>
      <c r="G389" s="1145"/>
      <c r="H389" s="1146">
        <v>65000</v>
      </c>
      <c r="I389" s="1146"/>
      <c r="J389" s="1262">
        <f t="shared" ref="J389:J391" si="1">SUM(H389/31*24)</f>
        <v>50322.580645161295</v>
      </c>
      <c r="K389" s="1262"/>
      <c r="L389" s="1262"/>
      <c r="M389" s="1277"/>
      <c r="N389" s="1278"/>
      <c r="O389" s="1"/>
      <c r="P389" s="1"/>
    </row>
    <row r="390" spans="1:16" ht="18.75" customHeight="1">
      <c r="A390" s="1382"/>
      <c r="B390" s="1386"/>
      <c r="C390" s="1387"/>
      <c r="D390" s="53">
        <v>2155</v>
      </c>
      <c r="E390" s="1144" t="s">
        <v>73</v>
      </c>
      <c r="F390" s="1195"/>
      <c r="G390" s="1145"/>
      <c r="H390" s="1146">
        <v>65127</v>
      </c>
      <c r="I390" s="1146"/>
      <c r="J390" s="1262">
        <f t="shared" si="1"/>
        <v>50420.903225806454</v>
      </c>
      <c r="K390" s="1262"/>
      <c r="L390" s="1262"/>
      <c r="M390" s="1277"/>
      <c r="N390" s="1278"/>
      <c r="O390" s="1"/>
      <c r="P390" s="1"/>
    </row>
    <row r="391" spans="1:16" ht="18.75" customHeight="1">
      <c r="A391" s="1382"/>
      <c r="B391" s="1386"/>
      <c r="C391" s="1387"/>
      <c r="D391" s="53">
        <v>1558</v>
      </c>
      <c r="E391" s="1390" t="s">
        <v>93</v>
      </c>
      <c r="F391" s="1391"/>
      <c r="G391" s="1392"/>
      <c r="H391" s="1146">
        <v>311301</v>
      </c>
      <c r="I391" s="1146"/>
      <c r="J391" s="1262">
        <f t="shared" si="1"/>
        <v>241007.22580645158</v>
      </c>
      <c r="K391" s="1262"/>
      <c r="L391" s="1262"/>
      <c r="M391" s="1277"/>
      <c r="N391" s="1278"/>
      <c r="O391" s="1"/>
      <c r="P391" s="1"/>
    </row>
    <row r="392" spans="1:16" ht="18.75" customHeight="1">
      <c r="A392" s="1383"/>
      <c r="B392" s="1386"/>
      <c r="C392" s="1387"/>
      <c r="D392" s="62"/>
      <c r="E392" s="1258" t="s">
        <v>94</v>
      </c>
      <c r="F392" s="1259"/>
      <c r="G392" s="1260"/>
      <c r="H392" s="1191">
        <f>SUM(H388:I391)</f>
        <v>1271303</v>
      </c>
      <c r="I392" s="1191"/>
      <c r="J392" s="1220">
        <f>SUM(J388:L391)</f>
        <v>984234.58064516122</v>
      </c>
      <c r="K392" s="1150"/>
      <c r="L392" s="1139"/>
      <c r="M392" s="1279"/>
      <c r="N392" s="1280"/>
      <c r="O392" s="1"/>
      <c r="P392" s="1"/>
    </row>
    <row r="393" spans="1:16" ht="18.75" customHeight="1">
      <c r="A393" s="3"/>
      <c r="B393" s="1388"/>
      <c r="C393" s="1389"/>
      <c r="D393" s="36"/>
      <c r="E393" s="1146"/>
      <c r="F393" s="1146"/>
      <c r="G393" s="1146"/>
      <c r="H393" s="1173"/>
      <c r="I393" s="1175"/>
      <c r="J393" s="1173"/>
      <c r="K393" s="1174"/>
      <c r="L393" s="1175"/>
      <c r="M393" s="7"/>
      <c r="N393" s="36"/>
      <c r="O393" s="1"/>
      <c r="P393" s="1"/>
    </row>
    <row r="394" spans="1:16" ht="18.75" customHeight="1">
      <c r="A394" s="3"/>
      <c r="B394" s="1281"/>
      <c r="C394" s="1212"/>
      <c r="D394" s="53"/>
      <c r="E394" s="1148" t="s">
        <v>101</v>
      </c>
      <c r="F394" s="1283"/>
      <c r="G394" s="1283"/>
      <c r="H394" s="1283"/>
      <c r="I394" s="1149"/>
      <c r="J394" s="1173"/>
      <c r="K394" s="1174"/>
      <c r="L394" s="1175"/>
      <c r="M394" s="7"/>
      <c r="N394" s="7"/>
      <c r="O394" s="1"/>
      <c r="P394" s="1"/>
    </row>
    <row r="395" spans="1:16" ht="18.75" customHeight="1">
      <c r="A395" s="3"/>
      <c r="B395" s="1281"/>
      <c r="C395" s="1212"/>
      <c r="D395" s="53"/>
      <c r="E395" s="1146" t="s">
        <v>102</v>
      </c>
      <c r="F395" s="1146"/>
      <c r="G395" s="1146"/>
      <c r="H395" s="1173"/>
      <c r="I395" s="1175"/>
      <c r="J395" s="1173"/>
      <c r="K395" s="1174"/>
      <c r="L395" s="1175"/>
      <c r="M395" s="52"/>
      <c r="N395" s="7"/>
      <c r="O395" s="1"/>
      <c r="P395" s="1"/>
    </row>
    <row r="396" spans="1:16" ht="18.75" customHeight="1">
      <c r="A396" s="3"/>
      <c r="B396" s="1281"/>
      <c r="C396" s="1212"/>
      <c r="D396" s="53"/>
      <c r="E396" s="1146" t="s">
        <v>103</v>
      </c>
      <c r="F396" s="1146"/>
      <c r="G396" s="1146"/>
      <c r="H396" s="1173"/>
      <c r="I396" s="1175"/>
      <c r="J396" s="1173"/>
      <c r="K396" s="1174"/>
      <c r="L396" s="1175"/>
      <c r="M396" s="7"/>
      <c r="N396" s="7"/>
      <c r="O396" s="1"/>
      <c r="P396" s="1"/>
    </row>
    <row r="397" spans="1:16" ht="18.75">
      <c r="A397" s="3"/>
      <c r="B397" s="1281"/>
      <c r="C397" s="1212"/>
      <c r="D397" s="53"/>
      <c r="E397" s="1148"/>
      <c r="F397" s="1283"/>
      <c r="G397" s="1149"/>
      <c r="H397" s="1173"/>
      <c r="I397" s="1175"/>
      <c r="J397" s="1173"/>
      <c r="K397" s="1174"/>
      <c r="L397" s="1175"/>
      <c r="M397" s="60"/>
      <c r="N397" s="7"/>
      <c r="O397" s="1"/>
      <c r="P397" s="1"/>
    </row>
    <row r="400" spans="1:16" s="21" customFormat="1" ht="18.75">
      <c r="A400" s="1140" t="s">
        <v>12</v>
      </c>
      <c r="B400" s="1140"/>
      <c r="C400" s="1140"/>
      <c r="D400" s="1141" t="s">
        <v>25</v>
      </c>
      <c r="E400" s="1141"/>
      <c r="F400" s="1141"/>
      <c r="G400" s="1141"/>
      <c r="H400" s="1141"/>
      <c r="I400" s="19"/>
      <c r="J400" s="5"/>
      <c r="K400" s="672"/>
      <c r="L400" s="670" t="s">
        <v>13</v>
      </c>
      <c r="M400" s="670"/>
      <c r="N400" s="670"/>
      <c r="O400" s="671"/>
      <c r="P400" s="19"/>
    </row>
    <row r="401" spans="1:16" s="6" customFormat="1" ht="73.5" customHeight="1">
      <c r="A401" s="5"/>
      <c r="B401" s="5"/>
      <c r="C401" s="1351" t="s">
        <v>14</v>
      </c>
      <c r="D401" s="1141"/>
      <c r="E401" s="1141"/>
      <c r="F401" s="1141"/>
      <c r="G401" s="1141"/>
      <c r="H401" s="1141"/>
      <c r="I401" s="1141"/>
      <c r="J401" s="1141"/>
      <c r="K401" s="1141"/>
      <c r="L401" s="1141"/>
      <c r="M401" s="5"/>
      <c r="N401" s="5"/>
      <c r="O401" s="5"/>
      <c r="P401" s="5"/>
    </row>
    <row r="402" spans="1:16" ht="15" customHeight="1">
      <c r="A402" s="1177" t="s">
        <v>23</v>
      </c>
      <c r="B402" s="1177"/>
      <c r="C402" s="46">
        <v>44206</v>
      </c>
      <c r="D402" s="9"/>
      <c r="E402" s="1206" t="s">
        <v>21</v>
      </c>
      <c r="F402" s="1206"/>
      <c r="G402" s="1206"/>
      <c r="H402" s="1206"/>
      <c r="I402" s="1206"/>
      <c r="J402" s="1281"/>
      <c r="K402" s="1211"/>
      <c r="L402" s="1211"/>
      <c r="M402" s="1211"/>
      <c r="N402" s="1212"/>
      <c r="O402" s="2"/>
      <c r="P402" s="2"/>
    </row>
    <row r="403" spans="1:16" ht="15.75" customHeight="1">
      <c r="A403" s="1179" t="s">
        <v>26</v>
      </c>
      <c r="B403" s="1179"/>
      <c r="C403" s="51" t="s">
        <v>27</v>
      </c>
      <c r="D403" s="51"/>
      <c r="E403" s="1213" t="s">
        <v>20</v>
      </c>
      <c r="F403" s="1213"/>
      <c r="G403" s="1213"/>
      <c r="H403" s="1213"/>
      <c r="I403" s="1213"/>
      <c r="J403" s="1210">
        <v>44562</v>
      </c>
      <c r="K403" s="1217"/>
      <c r="L403" s="1217"/>
      <c r="M403" s="1217"/>
      <c r="N403" s="1218"/>
      <c r="O403" s="2"/>
      <c r="P403" s="2"/>
    </row>
    <row r="404" spans="1:16" ht="17.25" customHeight="1">
      <c r="A404" s="1179" t="s">
        <v>15</v>
      </c>
      <c r="B404" s="1179"/>
      <c r="C404" s="51" t="s">
        <v>17</v>
      </c>
      <c r="D404" s="51"/>
      <c r="E404" s="1213" t="s">
        <v>18</v>
      </c>
      <c r="F404" s="1213"/>
      <c r="G404" s="1213"/>
      <c r="H404" s="1213"/>
      <c r="I404" s="1213"/>
      <c r="J404" s="1219" t="s">
        <v>105</v>
      </c>
      <c r="K404" s="1219"/>
      <c r="L404" s="1219"/>
      <c r="M404" s="1219"/>
      <c r="N404" s="1219"/>
      <c r="O404" s="2"/>
      <c r="P404" s="2"/>
    </row>
    <row r="405" spans="1:16" ht="17.25" customHeight="1">
      <c r="A405" s="1179" t="s">
        <v>16</v>
      </c>
      <c r="B405" s="1179"/>
      <c r="C405" s="50">
        <v>90050100</v>
      </c>
      <c r="D405" s="9"/>
      <c r="E405" s="1206" t="s">
        <v>19</v>
      </c>
      <c r="F405" s="1206"/>
      <c r="G405" s="1206"/>
      <c r="H405" s="1206"/>
      <c r="I405" s="1206"/>
      <c r="J405" s="1144" t="s">
        <v>97</v>
      </c>
      <c r="K405" s="1195"/>
      <c r="L405" s="1195"/>
      <c r="M405" s="1195"/>
      <c r="N405" s="1145"/>
      <c r="O405" s="2"/>
      <c r="P405" s="2"/>
    </row>
    <row r="406" spans="1:16" ht="13.5" customHeight="1">
      <c r="A406" s="1188" t="s">
        <v>0</v>
      </c>
      <c r="B406" s="1188"/>
      <c r="C406" s="33"/>
      <c r="D406" s="50"/>
      <c r="E406" s="1180" t="s">
        <v>22</v>
      </c>
      <c r="F406" s="1180"/>
      <c r="G406" s="1180"/>
      <c r="H406" s="1164"/>
      <c r="I406" s="1164"/>
      <c r="J406" s="1213" t="s">
        <v>24</v>
      </c>
      <c r="K406" s="1213"/>
      <c r="L406" s="1213"/>
      <c r="M406" s="1393" t="s">
        <v>98</v>
      </c>
      <c r="N406" s="1393"/>
      <c r="O406" s="4"/>
      <c r="P406" s="1"/>
    </row>
    <row r="407" spans="1:16" ht="18.75">
      <c r="A407" s="1151" t="s">
        <v>1</v>
      </c>
      <c r="B407" s="1153"/>
      <c r="C407" s="1154"/>
      <c r="D407" s="1155" t="s">
        <v>2</v>
      </c>
      <c r="E407" s="1156"/>
      <c r="F407" s="1156"/>
      <c r="G407" s="1156"/>
      <c r="H407" s="1156"/>
      <c r="I407" s="1156"/>
      <c r="J407" s="1156"/>
      <c r="K407" s="1156"/>
      <c r="L407" s="1157"/>
      <c r="M407" s="1158" t="s">
        <v>10</v>
      </c>
      <c r="N407" s="1158" t="s">
        <v>11</v>
      </c>
      <c r="O407" s="1"/>
      <c r="P407" s="1"/>
    </row>
    <row r="408" spans="1:16" ht="18.75">
      <c r="A408" s="1161" t="s">
        <v>3</v>
      </c>
      <c r="B408" s="1161" t="s">
        <v>4</v>
      </c>
      <c r="C408" s="1163" t="s">
        <v>5</v>
      </c>
      <c r="D408" s="1165" t="s">
        <v>6</v>
      </c>
      <c r="E408" s="1151" t="s">
        <v>7</v>
      </c>
      <c r="F408" s="1153"/>
      <c r="G408" s="1153"/>
      <c r="H408" s="1153"/>
      <c r="I408" s="1153"/>
      <c r="J408" s="1153"/>
      <c r="K408" s="1153"/>
      <c r="L408" s="1154"/>
      <c r="M408" s="1159"/>
      <c r="N408" s="1159"/>
      <c r="O408" s="1"/>
      <c r="P408" s="1"/>
    </row>
    <row r="409" spans="1:16" ht="18.75">
      <c r="A409" s="1162"/>
      <c r="B409" s="1162"/>
      <c r="C409" s="1164"/>
      <c r="D409" s="1166"/>
      <c r="E409" s="1151" t="s">
        <v>8</v>
      </c>
      <c r="F409" s="1153"/>
      <c r="G409" s="1153"/>
      <c r="H409" s="1153"/>
      <c r="I409" s="1153"/>
      <c r="J409" s="1153"/>
      <c r="K409" s="1154"/>
      <c r="L409" s="23" t="s">
        <v>9</v>
      </c>
      <c r="M409" s="1160"/>
      <c r="N409" s="1160"/>
      <c r="O409" s="1"/>
      <c r="P409" s="1"/>
    </row>
    <row r="410" spans="1:16" ht="18.75">
      <c r="A410" s="49"/>
      <c r="B410" s="49"/>
      <c r="C410" s="51"/>
      <c r="D410" s="9"/>
      <c r="E410" s="1151"/>
      <c r="F410" s="1153"/>
      <c r="G410" s="1153"/>
      <c r="H410" s="1153"/>
      <c r="I410" s="1153"/>
      <c r="J410" s="1153"/>
      <c r="K410" s="1153"/>
      <c r="L410" s="1153"/>
      <c r="M410" s="1153"/>
      <c r="N410" s="1154"/>
      <c r="O410" s="1"/>
      <c r="P410" s="1"/>
    </row>
    <row r="411" spans="1:16" ht="65.25" customHeight="1">
      <c r="A411" s="1381"/>
      <c r="B411" s="1384" t="s">
        <v>150</v>
      </c>
      <c r="C411" s="1385"/>
      <c r="D411" s="9" t="s">
        <v>29</v>
      </c>
      <c r="E411" s="1191" t="s">
        <v>99</v>
      </c>
      <c r="F411" s="1191"/>
      <c r="G411" s="1191"/>
      <c r="H411" s="1191"/>
      <c r="I411" s="1191"/>
      <c r="J411" s="1249" t="s">
        <v>100</v>
      </c>
      <c r="K411" s="1249"/>
      <c r="L411" s="1249"/>
      <c r="M411" s="1151"/>
      <c r="N411" s="1154"/>
      <c r="O411" s="1"/>
      <c r="P411" s="1"/>
    </row>
    <row r="412" spans="1:16" ht="18.75" customHeight="1">
      <c r="A412" s="1382"/>
      <c r="B412" s="1386"/>
      <c r="C412" s="1387"/>
      <c r="D412" s="29">
        <v>34</v>
      </c>
      <c r="E412" s="1144" t="s">
        <v>30</v>
      </c>
      <c r="F412" s="1195"/>
      <c r="G412" s="1145"/>
      <c r="H412" s="1146">
        <v>829875</v>
      </c>
      <c r="I412" s="1146"/>
      <c r="J412" s="1262">
        <f>SUM(H412/31*24)</f>
        <v>642483.87096774194</v>
      </c>
      <c r="K412" s="1262"/>
      <c r="L412" s="1262"/>
      <c r="M412" s="1258" t="s">
        <v>95</v>
      </c>
      <c r="N412" s="1260"/>
      <c r="O412" s="1"/>
      <c r="P412" s="1"/>
    </row>
    <row r="413" spans="1:16" ht="18.75" customHeight="1">
      <c r="A413" s="1382"/>
      <c r="B413" s="1386"/>
      <c r="C413" s="1387"/>
      <c r="D413" s="53">
        <v>1769</v>
      </c>
      <c r="E413" s="1144" t="s">
        <v>31</v>
      </c>
      <c r="F413" s="1195"/>
      <c r="G413" s="1145"/>
      <c r="H413" s="1146">
        <v>65000</v>
      </c>
      <c r="I413" s="1146"/>
      <c r="J413" s="1262">
        <f t="shared" ref="J413:J415" si="2">SUM(H413/31*24)</f>
        <v>50322.580645161295</v>
      </c>
      <c r="K413" s="1262"/>
      <c r="L413" s="1262"/>
      <c r="M413" s="1277"/>
      <c r="N413" s="1278"/>
      <c r="O413" s="1"/>
      <c r="P413" s="1"/>
    </row>
    <row r="414" spans="1:16" ht="18.75" customHeight="1">
      <c r="A414" s="1382"/>
      <c r="B414" s="1386"/>
      <c r="C414" s="1387"/>
      <c r="D414" s="53">
        <v>2155</v>
      </c>
      <c r="E414" s="1144" t="s">
        <v>73</v>
      </c>
      <c r="F414" s="1195"/>
      <c r="G414" s="1145"/>
      <c r="H414" s="1146">
        <v>65127</v>
      </c>
      <c r="I414" s="1146"/>
      <c r="J414" s="1262">
        <f t="shared" si="2"/>
        <v>50420.903225806454</v>
      </c>
      <c r="K414" s="1262"/>
      <c r="L414" s="1262"/>
      <c r="M414" s="1277"/>
      <c r="N414" s="1278"/>
      <c r="O414" s="1"/>
      <c r="P414" s="1"/>
    </row>
    <row r="415" spans="1:16" ht="18.75" customHeight="1">
      <c r="A415" s="1382"/>
      <c r="B415" s="1386"/>
      <c r="C415" s="1387"/>
      <c r="D415" s="53">
        <v>1558</v>
      </c>
      <c r="E415" s="1390" t="s">
        <v>93</v>
      </c>
      <c r="F415" s="1391"/>
      <c r="G415" s="1392"/>
      <c r="H415" s="1146">
        <v>311301</v>
      </c>
      <c r="I415" s="1146"/>
      <c r="J415" s="1262">
        <f t="shared" si="2"/>
        <v>241007.22580645158</v>
      </c>
      <c r="K415" s="1262"/>
      <c r="L415" s="1262"/>
      <c r="M415" s="1277"/>
      <c r="N415" s="1278"/>
      <c r="O415" s="1"/>
      <c r="P415" s="1"/>
    </row>
    <row r="416" spans="1:16" ht="18.75" customHeight="1">
      <c r="A416" s="1382"/>
      <c r="B416" s="1386"/>
      <c r="C416" s="1387"/>
      <c r="D416" s="62"/>
      <c r="E416" s="1258" t="s">
        <v>94</v>
      </c>
      <c r="F416" s="1259"/>
      <c r="G416" s="1260"/>
      <c r="H416" s="1191">
        <f>SUM(H412:I415)</f>
        <v>1271303</v>
      </c>
      <c r="I416" s="1191"/>
      <c r="J416" s="1220">
        <f>SUM(J412:L415)</f>
        <v>984234.58064516122</v>
      </c>
      <c r="K416" s="1150"/>
      <c r="L416" s="1139"/>
      <c r="M416" s="1279"/>
      <c r="N416" s="1280"/>
      <c r="O416" s="1"/>
      <c r="P416" s="1"/>
    </row>
    <row r="417" spans="1:16" ht="18.75" customHeight="1">
      <c r="A417" s="1383"/>
      <c r="B417" s="1388"/>
      <c r="C417" s="1389"/>
      <c r="D417" s="36"/>
      <c r="E417" s="1146"/>
      <c r="F417" s="1146"/>
      <c r="G417" s="1146"/>
      <c r="H417" s="1173"/>
      <c r="I417" s="1175"/>
      <c r="J417" s="1173"/>
      <c r="K417" s="1174"/>
      <c r="L417" s="1175"/>
      <c r="M417" s="7"/>
      <c r="N417" s="36"/>
      <c r="O417" s="1"/>
      <c r="P417" s="1"/>
    </row>
    <row r="418" spans="1:16" ht="18.75" customHeight="1">
      <c r="A418" s="3"/>
      <c r="B418" s="1281"/>
      <c r="C418" s="1212"/>
      <c r="D418" s="53"/>
      <c r="E418" s="1148" t="s">
        <v>101</v>
      </c>
      <c r="F418" s="1283"/>
      <c r="G418" s="1283"/>
      <c r="H418" s="1283"/>
      <c r="I418" s="1149"/>
      <c r="J418" s="1173"/>
      <c r="K418" s="1174"/>
      <c r="L418" s="1175"/>
      <c r="M418" s="7"/>
      <c r="N418" s="7"/>
      <c r="O418" s="1"/>
      <c r="P418" s="1"/>
    </row>
    <row r="419" spans="1:16" ht="18.75" customHeight="1">
      <c r="A419" s="3"/>
      <c r="B419" s="1281"/>
      <c r="C419" s="1212"/>
      <c r="D419" s="53"/>
      <c r="E419" s="1146" t="s">
        <v>102</v>
      </c>
      <c r="F419" s="1146"/>
      <c r="G419" s="1146"/>
      <c r="H419" s="1173"/>
      <c r="I419" s="1175"/>
      <c r="J419" s="1173"/>
      <c r="K419" s="1174"/>
      <c r="L419" s="1175"/>
      <c r="M419" s="52"/>
      <c r="N419" s="7"/>
      <c r="O419" s="1"/>
      <c r="P419" s="1"/>
    </row>
    <row r="420" spans="1:16" ht="18.75" customHeight="1">
      <c r="A420" s="3"/>
      <c r="B420" s="1281"/>
      <c r="C420" s="1212"/>
      <c r="D420" s="53"/>
      <c r="E420" s="1146" t="s">
        <v>103</v>
      </c>
      <c r="F420" s="1146"/>
      <c r="G420" s="1146"/>
      <c r="H420" s="1173"/>
      <c r="I420" s="1175"/>
      <c r="J420" s="1173"/>
      <c r="K420" s="1174"/>
      <c r="L420" s="1175"/>
      <c r="M420" s="7"/>
      <c r="N420" s="7"/>
      <c r="O420" s="1"/>
      <c r="P420" s="1"/>
    </row>
    <row r="421" spans="1:16" ht="18.75">
      <c r="A421" s="3"/>
      <c r="B421" s="1281"/>
      <c r="C421" s="1212"/>
      <c r="D421" s="53"/>
      <c r="E421" s="1148"/>
      <c r="F421" s="1283"/>
      <c r="G421" s="1149"/>
      <c r="H421" s="1173"/>
      <c r="I421" s="1175"/>
      <c r="J421" s="1173"/>
      <c r="K421" s="1174"/>
      <c r="L421" s="1175"/>
      <c r="M421" s="60"/>
      <c r="N421" s="7"/>
      <c r="O421" s="1"/>
      <c r="P421" s="1"/>
    </row>
    <row r="424" spans="1:16" s="21" customFormat="1" ht="18.75">
      <c r="A424" s="1140" t="s">
        <v>12</v>
      </c>
      <c r="B424" s="1140"/>
      <c r="C424" s="1140"/>
      <c r="D424" s="1141" t="s">
        <v>25</v>
      </c>
      <c r="E424" s="1141"/>
      <c r="F424" s="1141"/>
      <c r="G424" s="1141"/>
      <c r="H424" s="1141"/>
      <c r="I424" s="19"/>
      <c r="J424" s="5"/>
      <c r="K424" s="672"/>
      <c r="L424" s="670" t="s">
        <v>13</v>
      </c>
      <c r="M424" s="670"/>
      <c r="N424" s="670"/>
      <c r="O424" s="671"/>
      <c r="P424" s="19"/>
    </row>
    <row r="425" spans="1:16" s="6" customFormat="1" ht="73.5" customHeight="1">
      <c r="A425" s="5"/>
      <c r="B425" s="5"/>
      <c r="C425" s="1351" t="s">
        <v>14</v>
      </c>
      <c r="D425" s="1141"/>
      <c r="E425" s="1141"/>
      <c r="F425" s="1141"/>
      <c r="G425" s="1141"/>
      <c r="H425" s="1141"/>
      <c r="I425" s="1141"/>
      <c r="J425" s="1141"/>
      <c r="K425" s="1141"/>
      <c r="L425" s="1141"/>
      <c r="M425" s="5"/>
      <c r="N425" s="5"/>
      <c r="O425" s="5"/>
      <c r="P425" s="5"/>
    </row>
    <row r="426" spans="1:16" ht="15" customHeight="1">
      <c r="A426" s="1177" t="s">
        <v>23</v>
      </c>
      <c r="B426" s="1177"/>
      <c r="C426" s="46">
        <v>44206</v>
      </c>
      <c r="D426" s="9"/>
      <c r="E426" s="1206" t="s">
        <v>21</v>
      </c>
      <c r="F426" s="1206"/>
      <c r="G426" s="1206"/>
      <c r="H426" s="1206"/>
      <c r="I426" s="1206"/>
      <c r="J426" s="1281"/>
      <c r="K426" s="1211"/>
      <c r="L426" s="1211"/>
      <c r="M426" s="1211"/>
      <c r="N426" s="1212"/>
      <c r="O426" s="2"/>
      <c r="P426" s="2"/>
    </row>
    <row r="427" spans="1:16" ht="15.75" customHeight="1">
      <c r="A427" s="1179" t="s">
        <v>26</v>
      </c>
      <c r="B427" s="1179"/>
      <c r="C427" s="51" t="s">
        <v>27</v>
      </c>
      <c r="D427" s="51"/>
      <c r="E427" s="1213" t="s">
        <v>20</v>
      </c>
      <c r="F427" s="1213"/>
      <c r="G427" s="1213"/>
      <c r="H427" s="1213"/>
      <c r="I427" s="1213"/>
      <c r="J427" s="1210">
        <v>44562</v>
      </c>
      <c r="K427" s="1217"/>
      <c r="L427" s="1217"/>
      <c r="M427" s="1217"/>
      <c r="N427" s="1218"/>
      <c r="O427" s="2"/>
      <c r="P427" s="2"/>
    </row>
    <row r="428" spans="1:16" ht="17.25" customHeight="1">
      <c r="A428" s="1179" t="s">
        <v>15</v>
      </c>
      <c r="B428" s="1179"/>
      <c r="C428" s="51" t="s">
        <v>17</v>
      </c>
      <c r="D428" s="51"/>
      <c r="E428" s="1213" t="s">
        <v>18</v>
      </c>
      <c r="F428" s="1213"/>
      <c r="G428" s="1213"/>
      <c r="H428" s="1213"/>
      <c r="I428" s="1213"/>
      <c r="J428" s="1219" t="s">
        <v>106</v>
      </c>
      <c r="K428" s="1219"/>
      <c r="L428" s="1219"/>
      <c r="M428" s="1219"/>
      <c r="N428" s="1219"/>
      <c r="O428" s="2"/>
      <c r="P428" s="2"/>
    </row>
    <row r="429" spans="1:16" ht="17.25" customHeight="1">
      <c r="A429" s="1179" t="s">
        <v>16</v>
      </c>
      <c r="B429" s="1179"/>
      <c r="C429" s="50"/>
      <c r="D429" s="9"/>
      <c r="E429" s="1206" t="s">
        <v>19</v>
      </c>
      <c r="F429" s="1206"/>
      <c r="G429" s="1206"/>
      <c r="H429" s="1206"/>
      <c r="I429" s="1206"/>
      <c r="J429" s="1144" t="s">
        <v>97</v>
      </c>
      <c r="K429" s="1195"/>
      <c r="L429" s="1195"/>
      <c r="M429" s="1195"/>
      <c r="N429" s="1145"/>
      <c r="O429" s="2"/>
      <c r="P429" s="2"/>
    </row>
    <row r="430" spans="1:16" ht="13.5" customHeight="1">
      <c r="A430" s="1188" t="s">
        <v>0</v>
      </c>
      <c r="B430" s="1188"/>
      <c r="C430" s="33"/>
      <c r="D430" s="50"/>
      <c r="E430" s="1180" t="s">
        <v>22</v>
      </c>
      <c r="F430" s="1180"/>
      <c r="G430" s="1180"/>
      <c r="H430" s="1164"/>
      <c r="I430" s="1164"/>
      <c r="J430" s="1213" t="s">
        <v>24</v>
      </c>
      <c r="K430" s="1213"/>
      <c r="L430" s="1213"/>
      <c r="M430" s="1393" t="s">
        <v>98</v>
      </c>
      <c r="N430" s="1393"/>
      <c r="O430" s="4"/>
      <c r="P430" s="1"/>
    </row>
    <row r="431" spans="1:16" ht="18.75">
      <c r="A431" s="1151" t="s">
        <v>1</v>
      </c>
      <c r="B431" s="1153"/>
      <c r="C431" s="1154"/>
      <c r="D431" s="1155" t="s">
        <v>2</v>
      </c>
      <c r="E431" s="1156"/>
      <c r="F431" s="1156"/>
      <c r="G431" s="1156"/>
      <c r="H431" s="1156"/>
      <c r="I431" s="1156"/>
      <c r="J431" s="1156"/>
      <c r="K431" s="1156"/>
      <c r="L431" s="1157"/>
      <c r="M431" s="1158" t="s">
        <v>10</v>
      </c>
      <c r="N431" s="1158" t="s">
        <v>11</v>
      </c>
      <c r="O431" s="1"/>
      <c r="P431" s="1"/>
    </row>
    <row r="432" spans="1:16" ht="18.75">
      <c r="A432" s="1161" t="s">
        <v>3</v>
      </c>
      <c r="B432" s="1161" t="s">
        <v>4</v>
      </c>
      <c r="C432" s="1163" t="s">
        <v>5</v>
      </c>
      <c r="D432" s="1165" t="s">
        <v>6</v>
      </c>
      <c r="E432" s="1151" t="s">
        <v>7</v>
      </c>
      <c r="F432" s="1153"/>
      <c r="G432" s="1153"/>
      <c r="H432" s="1153"/>
      <c r="I432" s="1153"/>
      <c r="J432" s="1153"/>
      <c r="K432" s="1153"/>
      <c r="L432" s="1154"/>
      <c r="M432" s="1159"/>
      <c r="N432" s="1159"/>
      <c r="O432" s="1"/>
      <c r="P432" s="1"/>
    </row>
    <row r="433" spans="1:16" ht="18.75">
      <c r="A433" s="1162"/>
      <c r="B433" s="1162"/>
      <c r="C433" s="1164"/>
      <c r="D433" s="1166"/>
      <c r="E433" s="1151" t="s">
        <v>8</v>
      </c>
      <c r="F433" s="1153"/>
      <c r="G433" s="1153"/>
      <c r="H433" s="1153"/>
      <c r="I433" s="1153"/>
      <c r="J433" s="1153"/>
      <c r="K433" s="1154"/>
      <c r="L433" s="23" t="s">
        <v>9</v>
      </c>
      <c r="M433" s="1160"/>
      <c r="N433" s="1160"/>
      <c r="O433" s="1"/>
      <c r="P433" s="1"/>
    </row>
    <row r="434" spans="1:16" ht="18.75">
      <c r="A434" s="49"/>
      <c r="B434" s="49"/>
      <c r="C434" s="51"/>
      <c r="D434" s="9"/>
      <c r="E434" s="1151"/>
      <c r="F434" s="1153"/>
      <c r="G434" s="1153"/>
      <c r="H434" s="1153"/>
      <c r="I434" s="1153"/>
      <c r="J434" s="1153"/>
      <c r="K434" s="1153"/>
      <c r="L434" s="1153"/>
      <c r="M434" s="1153"/>
      <c r="N434" s="1154"/>
      <c r="O434" s="1"/>
      <c r="P434" s="1"/>
    </row>
    <row r="435" spans="1:16" ht="65.25" customHeight="1">
      <c r="A435" s="1381"/>
      <c r="B435" s="1384" t="s">
        <v>151</v>
      </c>
      <c r="C435" s="1385"/>
      <c r="D435" s="9" t="s">
        <v>29</v>
      </c>
      <c r="E435" s="1191" t="s">
        <v>99</v>
      </c>
      <c r="F435" s="1191"/>
      <c r="G435" s="1191"/>
      <c r="H435" s="1191"/>
      <c r="I435" s="1191"/>
      <c r="J435" s="1249" t="s">
        <v>100</v>
      </c>
      <c r="K435" s="1249"/>
      <c r="L435" s="1249"/>
      <c r="M435" s="1151"/>
      <c r="N435" s="1154"/>
      <c r="O435" s="1"/>
      <c r="P435" s="1"/>
    </row>
    <row r="436" spans="1:16" ht="18.75" customHeight="1">
      <c r="A436" s="1382"/>
      <c r="B436" s="1386"/>
      <c r="C436" s="1387"/>
      <c r="D436" s="29">
        <v>34</v>
      </c>
      <c r="E436" s="1144" t="s">
        <v>30</v>
      </c>
      <c r="F436" s="1195"/>
      <c r="G436" s="1145"/>
      <c r="H436" s="1146">
        <v>829875</v>
      </c>
      <c r="I436" s="1146"/>
      <c r="J436" s="1262">
        <f>SUM(H436/31*24)</f>
        <v>642483.87096774194</v>
      </c>
      <c r="K436" s="1262"/>
      <c r="L436" s="1262"/>
      <c r="M436" s="1258" t="s">
        <v>95</v>
      </c>
      <c r="N436" s="1260"/>
      <c r="O436" s="1"/>
      <c r="P436" s="1"/>
    </row>
    <row r="437" spans="1:16" ht="18.75" customHeight="1">
      <c r="A437" s="1382"/>
      <c r="B437" s="1386"/>
      <c r="C437" s="1387"/>
      <c r="D437" s="53">
        <v>1769</v>
      </c>
      <c r="E437" s="1144" t="s">
        <v>31</v>
      </c>
      <c r="F437" s="1195"/>
      <c r="G437" s="1145"/>
      <c r="H437" s="1146">
        <v>65000</v>
      </c>
      <c r="I437" s="1146"/>
      <c r="J437" s="1262">
        <f t="shared" ref="J437:J439" si="3">SUM(H437/31*24)</f>
        <v>50322.580645161295</v>
      </c>
      <c r="K437" s="1262"/>
      <c r="L437" s="1262"/>
      <c r="M437" s="1277"/>
      <c r="N437" s="1278"/>
      <c r="O437" s="1"/>
      <c r="P437" s="1"/>
    </row>
    <row r="438" spans="1:16" ht="18.75" customHeight="1">
      <c r="A438" s="1382"/>
      <c r="B438" s="1386"/>
      <c r="C438" s="1387"/>
      <c r="D438" s="53">
        <v>2155</v>
      </c>
      <c r="E438" s="1144" t="s">
        <v>73</v>
      </c>
      <c r="F438" s="1195"/>
      <c r="G438" s="1145"/>
      <c r="H438" s="1146">
        <v>65127</v>
      </c>
      <c r="I438" s="1146"/>
      <c r="J438" s="1262">
        <f t="shared" si="3"/>
        <v>50420.903225806454</v>
      </c>
      <c r="K438" s="1262"/>
      <c r="L438" s="1262"/>
      <c r="M438" s="1277"/>
      <c r="N438" s="1278"/>
      <c r="O438" s="1"/>
      <c r="P438" s="1"/>
    </row>
    <row r="439" spans="1:16" ht="18.75" customHeight="1">
      <c r="A439" s="1382"/>
      <c r="B439" s="1386"/>
      <c r="C439" s="1387"/>
      <c r="D439" s="53">
        <v>1558</v>
      </c>
      <c r="E439" s="1390" t="s">
        <v>93</v>
      </c>
      <c r="F439" s="1391"/>
      <c r="G439" s="1392"/>
      <c r="H439" s="1146">
        <v>311301</v>
      </c>
      <c r="I439" s="1146"/>
      <c r="J439" s="1262">
        <f t="shared" si="3"/>
        <v>241007.22580645158</v>
      </c>
      <c r="K439" s="1262"/>
      <c r="L439" s="1262"/>
      <c r="M439" s="1277"/>
      <c r="N439" s="1278"/>
      <c r="O439" s="1"/>
      <c r="P439" s="1"/>
    </row>
    <row r="440" spans="1:16" ht="18.75" customHeight="1">
      <c r="A440" s="1382"/>
      <c r="B440" s="1386"/>
      <c r="C440" s="1387"/>
      <c r="D440" s="62"/>
      <c r="E440" s="1258" t="s">
        <v>94</v>
      </c>
      <c r="F440" s="1259"/>
      <c r="G440" s="1260"/>
      <c r="H440" s="1191">
        <f>SUM(H436:I439)</f>
        <v>1271303</v>
      </c>
      <c r="I440" s="1191"/>
      <c r="J440" s="1220">
        <f>SUM(J436:L439)</f>
        <v>984234.58064516122</v>
      </c>
      <c r="K440" s="1150"/>
      <c r="L440" s="1139"/>
      <c r="M440" s="1279"/>
      <c r="N440" s="1280"/>
      <c r="O440" s="1"/>
      <c r="P440" s="1"/>
    </row>
    <row r="441" spans="1:16" ht="18.75" customHeight="1">
      <c r="A441" s="1383"/>
      <c r="B441" s="1388"/>
      <c r="C441" s="1389"/>
      <c r="D441" s="36"/>
      <c r="E441" s="1146"/>
      <c r="F441" s="1146"/>
      <c r="G441" s="1146"/>
      <c r="H441" s="1173"/>
      <c r="I441" s="1175"/>
      <c r="J441" s="1173"/>
      <c r="K441" s="1174"/>
      <c r="L441" s="1175"/>
      <c r="M441" s="7"/>
      <c r="N441" s="36"/>
      <c r="O441" s="1"/>
      <c r="P441" s="1"/>
    </row>
    <row r="442" spans="1:16" ht="18.75" customHeight="1">
      <c r="A442" s="3"/>
      <c r="B442" s="1281"/>
      <c r="C442" s="1212"/>
      <c r="D442" s="53"/>
      <c r="E442" s="1148" t="s">
        <v>101</v>
      </c>
      <c r="F442" s="1283"/>
      <c r="G442" s="1283"/>
      <c r="H442" s="1283"/>
      <c r="I442" s="1149"/>
      <c r="J442" s="1173"/>
      <c r="K442" s="1174"/>
      <c r="L442" s="1175"/>
      <c r="M442" s="7"/>
      <c r="N442" s="7"/>
      <c r="O442" s="1"/>
      <c r="P442" s="1"/>
    </row>
    <row r="443" spans="1:16" ht="18.75" customHeight="1">
      <c r="A443" s="3"/>
      <c r="B443" s="1281"/>
      <c r="C443" s="1212"/>
      <c r="D443" s="53"/>
      <c r="E443" s="1146" t="s">
        <v>102</v>
      </c>
      <c r="F443" s="1146"/>
      <c r="G443" s="1146"/>
      <c r="H443" s="1173"/>
      <c r="I443" s="1175"/>
      <c r="J443" s="1173"/>
      <c r="K443" s="1174"/>
      <c r="L443" s="1175"/>
      <c r="M443" s="52"/>
      <c r="N443" s="7"/>
      <c r="O443" s="1"/>
      <c r="P443" s="1"/>
    </row>
    <row r="444" spans="1:16" ht="18.75" customHeight="1">
      <c r="A444" s="3"/>
      <c r="B444" s="1281"/>
      <c r="C444" s="1212"/>
      <c r="D444" s="53"/>
      <c r="E444" s="1146" t="s">
        <v>103</v>
      </c>
      <c r="F444" s="1146"/>
      <c r="G444" s="1146"/>
      <c r="H444" s="1173"/>
      <c r="I444" s="1175"/>
      <c r="J444" s="1173"/>
      <c r="K444" s="1174"/>
      <c r="L444" s="1175"/>
      <c r="M444" s="7"/>
      <c r="N444" s="7"/>
      <c r="O444" s="1"/>
      <c r="P444" s="1"/>
    </row>
    <row r="445" spans="1:16" ht="18.75">
      <c r="A445" s="3"/>
      <c r="B445" s="1281"/>
      <c r="C445" s="1212"/>
      <c r="D445" s="53"/>
      <c r="E445" s="1148"/>
      <c r="F445" s="1283"/>
      <c r="G445" s="1149"/>
      <c r="H445" s="1173"/>
      <c r="I445" s="1175"/>
      <c r="J445" s="1173"/>
      <c r="K445" s="1174"/>
      <c r="L445" s="1175"/>
      <c r="M445" s="60"/>
      <c r="N445" s="7"/>
      <c r="O445" s="1"/>
      <c r="P445" s="1"/>
    </row>
    <row r="448" spans="1:16" s="21" customFormat="1" ht="18.75">
      <c r="A448" s="1140" t="s">
        <v>12</v>
      </c>
      <c r="B448" s="1140"/>
      <c r="C448" s="1140"/>
      <c r="D448" s="1141" t="s">
        <v>25</v>
      </c>
      <c r="E448" s="1141"/>
      <c r="F448" s="1141"/>
      <c r="G448" s="1141"/>
      <c r="H448" s="1141"/>
      <c r="I448" s="19"/>
      <c r="J448" s="5"/>
      <c r="K448" s="672"/>
      <c r="L448" s="670" t="s">
        <v>13</v>
      </c>
      <c r="M448" s="670"/>
      <c r="N448" s="670"/>
      <c r="O448" s="671"/>
      <c r="P448" s="671"/>
    </row>
    <row r="449" spans="1:16" s="6" customFormat="1" ht="73.5" customHeight="1">
      <c r="A449" s="5"/>
      <c r="B449" s="5"/>
      <c r="C449" s="1351" t="s">
        <v>14</v>
      </c>
      <c r="D449" s="1141"/>
      <c r="E449" s="1141"/>
      <c r="F449" s="1141"/>
      <c r="G449" s="1141"/>
      <c r="H449" s="1141"/>
      <c r="I449" s="1141"/>
      <c r="J449" s="1141"/>
      <c r="K449" s="1141"/>
      <c r="L449" s="1141"/>
      <c r="M449" s="5"/>
      <c r="N449" s="5"/>
      <c r="O449" s="5"/>
      <c r="P449" s="5"/>
    </row>
    <row r="450" spans="1:16" ht="15" customHeight="1">
      <c r="A450" s="1177" t="s">
        <v>23</v>
      </c>
      <c r="B450" s="1177"/>
      <c r="C450" s="46">
        <v>44206</v>
      </c>
      <c r="D450" s="61"/>
      <c r="E450" s="1206" t="s">
        <v>21</v>
      </c>
      <c r="F450" s="1206"/>
      <c r="G450" s="1206"/>
      <c r="H450" s="1206"/>
      <c r="I450" s="1206"/>
      <c r="J450" s="1281"/>
      <c r="K450" s="1211"/>
      <c r="L450" s="1211"/>
      <c r="M450" s="1211"/>
      <c r="N450" s="1212"/>
      <c r="O450" s="2"/>
      <c r="P450" s="2"/>
    </row>
    <row r="451" spans="1:16" ht="15.75" customHeight="1">
      <c r="A451" s="1179" t="s">
        <v>26</v>
      </c>
      <c r="B451" s="1179"/>
      <c r="C451" s="54" t="s">
        <v>27</v>
      </c>
      <c r="D451" s="54"/>
      <c r="E451" s="1213" t="s">
        <v>20</v>
      </c>
      <c r="F451" s="1213"/>
      <c r="G451" s="1213"/>
      <c r="H451" s="1213"/>
      <c r="I451" s="1213"/>
      <c r="J451" s="1210">
        <v>44562</v>
      </c>
      <c r="K451" s="1217"/>
      <c r="L451" s="1217"/>
      <c r="M451" s="1217"/>
      <c r="N451" s="1218"/>
      <c r="O451" s="2"/>
      <c r="P451" s="2"/>
    </row>
    <row r="452" spans="1:16" ht="17.25" customHeight="1">
      <c r="A452" s="1179" t="s">
        <v>15</v>
      </c>
      <c r="B452" s="1179"/>
      <c r="C452" s="54" t="s">
        <v>17</v>
      </c>
      <c r="D452" s="54"/>
      <c r="E452" s="1213" t="s">
        <v>18</v>
      </c>
      <c r="F452" s="1213"/>
      <c r="G452" s="1213"/>
      <c r="H452" s="1213"/>
      <c r="I452" s="1213"/>
      <c r="J452" s="1219" t="s">
        <v>107</v>
      </c>
      <c r="K452" s="1219"/>
      <c r="L452" s="1219"/>
      <c r="M452" s="1219"/>
      <c r="N452" s="1219"/>
      <c r="O452" s="2"/>
      <c r="P452" s="2"/>
    </row>
    <row r="453" spans="1:16" ht="17.25" customHeight="1">
      <c r="A453" s="1179" t="s">
        <v>16</v>
      </c>
      <c r="B453" s="1179"/>
      <c r="C453" s="57"/>
      <c r="D453" s="61"/>
      <c r="E453" s="1206" t="s">
        <v>19</v>
      </c>
      <c r="F453" s="1206"/>
      <c r="G453" s="1206"/>
      <c r="H453" s="1206"/>
      <c r="I453" s="1206"/>
      <c r="J453" s="1144" t="s">
        <v>97</v>
      </c>
      <c r="K453" s="1195"/>
      <c r="L453" s="1195"/>
      <c r="M453" s="1195"/>
      <c r="N453" s="1145"/>
      <c r="O453" s="2"/>
      <c r="P453" s="2"/>
    </row>
    <row r="454" spans="1:16" ht="13.5" customHeight="1">
      <c r="A454" s="1188" t="s">
        <v>0</v>
      </c>
      <c r="B454" s="1188"/>
      <c r="C454" s="33"/>
      <c r="D454" s="57"/>
      <c r="E454" s="1180" t="s">
        <v>22</v>
      </c>
      <c r="F454" s="1180"/>
      <c r="G454" s="1180"/>
      <c r="H454" s="1164"/>
      <c r="I454" s="1164"/>
      <c r="J454" s="1213" t="s">
        <v>24</v>
      </c>
      <c r="K454" s="1213"/>
      <c r="L454" s="1213"/>
      <c r="M454" s="1393" t="s">
        <v>98</v>
      </c>
      <c r="N454" s="1393"/>
      <c r="O454" s="4"/>
      <c r="P454" s="1"/>
    </row>
    <row r="455" spans="1:16" ht="18.75">
      <c r="A455" s="1151" t="s">
        <v>1</v>
      </c>
      <c r="B455" s="1153"/>
      <c r="C455" s="1154"/>
      <c r="D455" s="1155" t="s">
        <v>2</v>
      </c>
      <c r="E455" s="1156"/>
      <c r="F455" s="1156"/>
      <c r="G455" s="1156"/>
      <c r="H455" s="1156"/>
      <c r="I455" s="1156"/>
      <c r="J455" s="1156"/>
      <c r="K455" s="1156"/>
      <c r="L455" s="1157"/>
      <c r="M455" s="1158" t="s">
        <v>10</v>
      </c>
      <c r="N455" s="1158" t="s">
        <v>11</v>
      </c>
      <c r="O455" s="1"/>
      <c r="P455" s="1"/>
    </row>
    <row r="456" spans="1:16" ht="18.75">
      <c r="A456" s="1161" t="s">
        <v>3</v>
      </c>
      <c r="B456" s="1161" t="s">
        <v>4</v>
      </c>
      <c r="C456" s="1163" t="s">
        <v>5</v>
      </c>
      <c r="D456" s="1165" t="s">
        <v>6</v>
      </c>
      <c r="E456" s="1151" t="s">
        <v>7</v>
      </c>
      <c r="F456" s="1153"/>
      <c r="G456" s="1153"/>
      <c r="H456" s="1153"/>
      <c r="I456" s="1153"/>
      <c r="J456" s="1153"/>
      <c r="K456" s="1153"/>
      <c r="L456" s="1154"/>
      <c r="M456" s="1159"/>
      <c r="N456" s="1159"/>
      <c r="O456" s="1"/>
      <c r="P456" s="1"/>
    </row>
    <row r="457" spans="1:16" ht="18.75">
      <c r="A457" s="1162"/>
      <c r="B457" s="1162"/>
      <c r="C457" s="1164"/>
      <c r="D457" s="1166"/>
      <c r="E457" s="1151" t="s">
        <v>8</v>
      </c>
      <c r="F457" s="1153"/>
      <c r="G457" s="1153"/>
      <c r="H457" s="1153"/>
      <c r="I457" s="1153"/>
      <c r="J457" s="1153"/>
      <c r="K457" s="1154"/>
      <c r="L457" s="23" t="s">
        <v>9</v>
      </c>
      <c r="M457" s="1160"/>
      <c r="N457" s="1160"/>
      <c r="O457" s="1"/>
      <c r="P457" s="1"/>
    </row>
    <row r="458" spans="1:16" ht="18.75">
      <c r="A458" s="55"/>
      <c r="B458" s="55"/>
      <c r="C458" s="54"/>
      <c r="D458" s="61"/>
      <c r="E458" s="1151"/>
      <c r="F458" s="1153"/>
      <c r="G458" s="1153"/>
      <c r="H458" s="1153"/>
      <c r="I458" s="1153"/>
      <c r="J458" s="1153"/>
      <c r="K458" s="1153"/>
      <c r="L458" s="1153"/>
      <c r="M458" s="1153"/>
      <c r="N458" s="1154"/>
      <c r="O458" s="1"/>
      <c r="P458" s="1"/>
    </row>
    <row r="459" spans="1:16" ht="65.25" customHeight="1">
      <c r="A459" s="1381"/>
      <c r="B459" s="1384" t="s">
        <v>152</v>
      </c>
      <c r="C459" s="1385"/>
      <c r="D459" s="61" t="s">
        <v>29</v>
      </c>
      <c r="E459" s="1191" t="s">
        <v>99</v>
      </c>
      <c r="F459" s="1191"/>
      <c r="G459" s="1191"/>
      <c r="H459" s="1191"/>
      <c r="I459" s="1191"/>
      <c r="J459" s="1249" t="s">
        <v>100</v>
      </c>
      <c r="K459" s="1249"/>
      <c r="L459" s="1249"/>
      <c r="M459" s="1151"/>
      <c r="N459" s="1154"/>
      <c r="O459" s="1"/>
      <c r="P459" s="1"/>
    </row>
    <row r="460" spans="1:16" ht="18.75" customHeight="1">
      <c r="A460" s="1382"/>
      <c r="B460" s="1386"/>
      <c r="C460" s="1387"/>
      <c r="D460" s="29">
        <v>34</v>
      </c>
      <c r="E460" s="1144" t="s">
        <v>30</v>
      </c>
      <c r="F460" s="1195"/>
      <c r="G460" s="1145"/>
      <c r="H460" s="1146">
        <v>829875</v>
      </c>
      <c r="I460" s="1146"/>
      <c r="J460" s="1262">
        <f>SUM(H460/31*24)</f>
        <v>642483.87096774194</v>
      </c>
      <c r="K460" s="1262"/>
      <c r="L460" s="1262"/>
      <c r="M460" s="1258" t="s">
        <v>95</v>
      </c>
      <c r="N460" s="1260"/>
      <c r="O460" s="1"/>
      <c r="P460" s="1"/>
    </row>
    <row r="461" spans="1:16" ht="18.75" customHeight="1">
      <c r="A461" s="1382"/>
      <c r="B461" s="1386"/>
      <c r="C461" s="1387"/>
      <c r="D461" s="58">
        <v>1769</v>
      </c>
      <c r="E461" s="1144" t="s">
        <v>31</v>
      </c>
      <c r="F461" s="1195"/>
      <c r="G461" s="1145"/>
      <c r="H461" s="1146">
        <v>65000</v>
      </c>
      <c r="I461" s="1146"/>
      <c r="J461" s="1262">
        <f t="shared" ref="J461:J463" si="4">SUM(H461/31*24)</f>
        <v>50322.580645161295</v>
      </c>
      <c r="K461" s="1262"/>
      <c r="L461" s="1262"/>
      <c r="M461" s="1277"/>
      <c r="N461" s="1278"/>
      <c r="O461" s="1"/>
      <c r="P461" s="1"/>
    </row>
    <row r="462" spans="1:16" ht="18.75" customHeight="1">
      <c r="A462" s="1382"/>
      <c r="B462" s="1386"/>
      <c r="C462" s="1387"/>
      <c r="D462" s="58">
        <v>2155</v>
      </c>
      <c r="E462" s="1144" t="s">
        <v>73</v>
      </c>
      <c r="F462" s="1195"/>
      <c r="G462" s="1145"/>
      <c r="H462" s="1146">
        <v>65127</v>
      </c>
      <c r="I462" s="1146"/>
      <c r="J462" s="1262">
        <f t="shared" si="4"/>
        <v>50420.903225806454</v>
      </c>
      <c r="K462" s="1262"/>
      <c r="L462" s="1262"/>
      <c r="M462" s="1277"/>
      <c r="N462" s="1278"/>
      <c r="O462" s="1"/>
      <c r="P462" s="1"/>
    </row>
    <row r="463" spans="1:16" ht="18.75" customHeight="1">
      <c r="A463" s="1382"/>
      <c r="B463" s="1386"/>
      <c r="C463" s="1387"/>
      <c r="D463" s="58">
        <v>1558</v>
      </c>
      <c r="E463" s="1390" t="s">
        <v>93</v>
      </c>
      <c r="F463" s="1391"/>
      <c r="G463" s="1392"/>
      <c r="H463" s="1146">
        <v>311301</v>
      </c>
      <c r="I463" s="1146"/>
      <c r="J463" s="1262">
        <f t="shared" si="4"/>
        <v>241007.22580645158</v>
      </c>
      <c r="K463" s="1262"/>
      <c r="L463" s="1262"/>
      <c r="M463" s="1277"/>
      <c r="N463" s="1278"/>
      <c r="O463" s="1"/>
      <c r="P463" s="1"/>
    </row>
    <row r="464" spans="1:16" ht="18.75" customHeight="1">
      <c r="A464" s="1382"/>
      <c r="B464" s="1386"/>
      <c r="C464" s="1387"/>
      <c r="D464" s="62"/>
      <c r="E464" s="1258" t="s">
        <v>94</v>
      </c>
      <c r="F464" s="1259"/>
      <c r="G464" s="1260"/>
      <c r="H464" s="1191">
        <f>SUM(H460:I463)</f>
        <v>1271303</v>
      </c>
      <c r="I464" s="1191"/>
      <c r="J464" s="1220">
        <f>SUM(J460:L463)</f>
        <v>984234.58064516122</v>
      </c>
      <c r="K464" s="1150"/>
      <c r="L464" s="1139"/>
      <c r="M464" s="1279"/>
      <c r="N464" s="1280"/>
      <c r="O464" s="1"/>
      <c r="P464" s="1"/>
    </row>
    <row r="465" spans="1:16" ht="18.75" customHeight="1">
      <c r="A465" s="1383"/>
      <c r="B465" s="1388"/>
      <c r="C465" s="1389"/>
      <c r="D465" s="36"/>
      <c r="E465" s="1146"/>
      <c r="F465" s="1146"/>
      <c r="G465" s="1146"/>
      <c r="H465" s="1173"/>
      <c r="I465" s="1175"/>
      <c r="J465" s="1173"/>
      <c r="K465" s="1174"/>
      <c r="L465" s="1175"/>
      <c r="M465" s="7"/>
      <c r="N465" s="36"/>
      <c r="O465" s="1"/>
      <c r="P465" s="1"/>
    </row>
    <row r="466" spans="1:16" ht="18.75" customHeight="1">
      <c r="A466" s="3"/>
      <c r="B466" s="1281"/>
      <c r="C466" s="1212"/>
      <c r="D466" s="58"/>
      <c r="E466" s="1148" t="s">
        <v>101</v>
      </c>
      <c r="F466" s="1283"/>
      <c r="G466" s="1283"/>
      <c r="H466" s="1283"/>
      <c r="I466" s="1149"/>
      <c r="J466" s="1173"/>
      <c r="K466" s="1174"/>
      <c r="L466" s="1175"/>
      <c r="M466" s="7"/>
      <c r="N466" s="7"/>
      <c r="O466" s="1"/>
      <c r="P466" s="1"/>
    </row>
    <row r="467" spans="1:16" ht="18.75" customHeight="1">
      <c r="A467" s="3"/>
      <c r="B467" s="1281"/>
      <c r="C467" s="1212"/>
      <c r="D467" s="58"/>
      <c r="E467" s="1146" t="s">
        <v>102</v>
      </c>
      <c r="F467" s="1146"/>
      <c r="G467" s="1146"/>
      <c r="H467" s="1173"/>
      <c r="I467" s="1175"/>
      <c r="J467" s="1173"/>
      <c r="K467" s="1174"/>
      <c r="L467" s="1175"/>
      <c r="M467" s="59"/>
      <c r="N467" s="7"/>
      <c r="O467" s="1"/>
      <c r="P467" s="1"/>
    </row>
    <row r="468" spans="1:16" ht="18.75" customHeight="1">
      <c r="A468" s="3"/>
      <c r="B468" s="1281"/>
      <c r="C468" s="1212"/>
      <c r="D468" s="58"/>
      <c r="E468" s="1146" t="s">
        <v>103</v>
      </c>
      <c r="F468" s="1146"/>
      <c r="G468" s="1146"/>
      <c r="H468" s="1173"/>
      <c r="I468" s="1175"/>
      <c r="J468" s="1173"/>
      <c r="K468" s="1174"/>
      <c r="L468" s="1175"/>
      <c r="M468" s="7"/>
      <c r="N468" s="7"/>
      <c r="O468" s="1"/>
      <c r="P468" s="1"/>
    </row>
    <row r="469" spans="1:16" ht="18.75">
      <c r="A469" s="3"/>
      <c r="B469" s="1281"/>
      <c r="C469" s="1212"/>
      <c r="D469" s="58"/>
      <c r="E469" s="1148"/>
      <c r="F469" s="1283"/>
      <c r="G469" s="1149"/>
      <c r="H469" s="1173"/>
      <c r="I469" s="1175"/>
      <c r="J469" s="1173"/>
      <c r="K469" s="1174"/>
      <c r="L469" s="1175"/>
      <c r="M469" s="60"/>
      <c r="N469" s="7"/>
      <c r="O469" s="1"/>
      <c r="P469" s="1"/>
    </row>
    <row r="472" spans="1:16" s="21" customFormat="1" ht="18.75">
      <c r="A472" s="1140" t="s">
        <v>12</v>
      </c>
      <c r="B472" s="1140"/>
      <c r="C472" s="1140"/>
      <c r="D472" s="1141" t="s">
        <v>25</v>
      </c>
      <c r="E472" s="1141"/>
      <c r="F472" s="1141"/>
      <c r="G472" s="1141"/>
      <c r="H472" s="1141"/>
      <c r="I472" s="19"/>
      <c r="J472" s="5"/>
      <c r="K472" s="5"/>
      <c r="L472" s="56" t="s">
        <v>13</v>
      </c>
      <c r="M472" s="56"/>
      <c r="N472" s="56"/>
      <c r="O472" s="20"/>
      <c r="P472" s="19"/>
    </row>
    <row r="473" spans="1:16" s="6" customFormat="1" ht="73.5" customHeight="1">
      <c r="A473" s="5"/>
      <c r="B473" s="5"/>
      <c r="C473" s="1351" t="s">
        <v>14</v>
      </c>
      <c r="D473" s="1141"/>
      <c r="E473" s="1141"/>
      <c r="F473" s="1141"/>
      <c r="G473" s="1141"/>
      <c r="H473" s="1141"/>
      <c r="I473" s="1141"/>
      <c r="J473" s="1141"/>
      <c r="K473" s="1141"/>
      <c r="L473" s="1141"/>
      <c r="M473" s="5"/>
      <c r="N473" s="5"/>
      <c r="O473" s="5"/>
      <c r="P473" s="5"/>
    </row>
    <row r="474" spans="1:16" ht="15" customHeight="1">
      <c r="A474" s="1177" t="s">
        <v>23</v>
      </c>
      <c r="B474" s="1177"/>
      <c r="C474" s="46">
        <v>44571</v>
      </c>
      <c r="D474" s="61"/>
      <c r="E474" s="1206" t="s">
        <v>21</v>
      </c>
      <c r="F474" s="1206"/>
      <c r="G474" s="1206"/>
      <c r="H474" s="1206"/>
      <c r="I474" s="1206"/>
      <c r="J474" s="1281"/>
      <c r="K474" s="1211"/>
      <c r="L474" s="1211"/>
      <c r="M474" s="1211"/>
      <c r="N474" s="1212"/>
      <c r="O474" s="2"/>
      <c r="P474" s="2"/>
    </row>
    <row r="475" spans="1:16" ht="15.75" customHeight="1">
      <c r="A475" s="1179" t="s">
        <v>26</v>
      </c>
      <c r="B475" s="1179"/>
      <c r="C475" s="54" t="s">
        <v>27</v>
      </c>
      <c r="D475" s="54"/>
      <c r="E475" s="1213" t="s">
        <v>20</v>
      </c>
      <c r="F475" s="1213"/>
      <c r="G475" s="1213"/>
      <c r="H475" s="1213"/>
      <c r="I475" s="1213"/>
      <c r="J475" s="1210">
        <v>44562</v>
      </c>
      <c r="K475" s="1217"/>
      <c r="L475" s="1217"/>
      <c r="M475" s="1217"/>
      <c r="N475" s="1218"/>
      <c r="O475" s="2"/>
      <c r="P475" s="2"/>
    </row>
    <row r="476" spans="1:16" ht="17.25" customHeight="1">
      <c r="A476" s="1179" t="s">
        <v>15</v>
      </c>
      <c r="B476" s="1179"/>
      <c r="C476" s="54" t="s">
        <v>17</v>
      </c>
      <c r="D476" s="54"/>
      <c r="E476" s="1213" t="s">
        <v>18</v>
      </c>
      <c r="F476" s="1213"/>
      <c r="G476" s="1213"/>
      <c r="H476" s="1213"/>
      <c r="I476" s="1213"/>
      <c r="J476" s="1219" t="s">
        <v>108</v>
      </c>
      <c r="K476" s="1219"/>
      <c r="L476" s="1219"/>
      <c r="M476" s="1219"/>
      <c r="N476" s="1219"/>
      <c r="O476" s="2"/>
      <c r="P476" s="2"/>
    </row>
    <row r="477" spans="1:16" ht="17.25" customHeight="1">
      <c r="A477" s="1179" t="s">
        <v>16</v>
      </c>
      <c r="B477" s="1179"/>
      <c r="C477" s="57"/>
      <c r="D477" s="61"/>
      <c r="E477" s="1206" t="s">
        <v>19</v>
      </c>
      <c r="F477" s="1206"/>
      <c r="G477" s="1206"/>
      <c r="H477" s="1206"/>
      <c r="I477" s="1206"/>
      <c r="J477" s="1144" t="s">
        <v>97</v>
      </c>
      <c r="K477" s="1195"/>
      <c r="L477" s="1195"/>
      <c r="M477" s="1195"/>
      <c r="N477" s="1145"/>
      <c r="O477" s="2"/>
      <c r="P477" s="2"/>
    </row>
    <row r="478" spans="1:16" ht="13.5" customHeight="1">
      <c r="A478" s="1188" t="s">
        <v>0</v>
      </c>
      <c r="B478" s="1188"/>
      <c r="C478" s="33"/>
      <c r="D478" s="57"/>
      <c r="E478" s="1180" t="s">
        <v>22</v>
      </c>
      <c r="F478" s="1180"/>
      <c r="G478" s="1180"/>
      <c r="H478" s="1164"/>
      <c r="I478" s="1164"/>
      <c r="J478" s="1213" t="s">
        <v>24</v>
      </c>
      <c r="K478" s="1213"/>
      <c r="L478" s="1213"/>
      <c r="M478" s="1393" t="s">
        <v>98</v>
      </c>
      <c r="N478" s="1393"/>
      <c r="O478" s="4"/>
      <c r="P478" s="1"/>
    </row>
    <row r="479" spans="1:16" ht="18.75">
      <c r="A479" s="1151" t="s">
        <v>1</v>
      </c>
      <c r="B479" s="1153"/>
      <c r="C479" s="1154"/>
      <c r="D479" s="1155" t="s">
        <v>2</v>
      </c>
      <c r="E479" s="1156"/>
      <c r="F479" s="1156"/>
      <c r="G479" s="1156"/>
      <c r="H479" s="1156"/>
      <c r="I479" s="1156"/>
      <c r="J479" s="1156"/>
      <c r="K479" s="1156"/>
      <c r="L479" s="1157"/>
      <c r="M479" s="1158" t="s">
        <v>10</v>
      </c>
      <c r="N479" s="1158" t="s">
        <v>11</v>
      </c>
      <c r="O479" s="1"/>
      <c r="P479" s="1"/>
    </row>
    <row r="480" spans="1:16" ht="18.75">
      <c r="A480" s="1161" t="s">
        <v>3</v>
      </c>
      <c r="B480" s="1161" t="s">
        <v>4</v>
      </c>
      <c r="C480" s="1163" t="s">
        <v>5</v>
      </c>
      <c r="D480" s="1165" t="s">
        <v>6</v>
      </c>
      <c r="E480" s="1151" t="s">
        <v>7</v>
      </c>
      <c r="F480" s="1153"/>
      <c r="G480" s="1153"/>
      <c r="H480" s="1153"/>
      <c r="I480" s="1153"/>
      <c r="J480" s="1153"/>
      <c r="K480" s="1153"/>
      <c r="L480" s="1154"/>
      <c r="M480" s="1159"/>
      <c r="N480" s="1159"/>
      <c r="O480" s="1"/>
      <c r="P480" s="1"/>
    </row>
    <row r="481" spans="1:16" ht="18.75">
      <c r="A481" s="1162"/>
      <c r="B481" s="1162"/>
      <c r="C481" s="1164"/>
      <c r="D481" s="1166"/>
      <c r="E481" s="1151" t="s">
        <v>8</v>
      </c>
      <c r="F481" s="1153"/>
      <c r="G481" s="1153"/>
      <c r="H481" s="1153"/>
      <c r="I481" s="1153"/>
      <c r="J481" s="1153"/>
      <c r="K481" s="1154"/>
      <c r="L481" s="23" t="s">
        <v>9</v>
      </c>
      <c r="M481" s="1160"/>
      <c r="N481" s="1160"/>
      <c r="O481" s="1"/>
      <c r="P481" s="1"/>
    </row>
    <row r="482" spans="1:16" ht="18.75">
      <c r="A482" s="55"/>
      <c r="B482" s="55"/>
      <c r="C482" s="54"/>
      <c r="D482" s="61"/>
      <c r="E482" s="1151"/>
      <c r="F482" s="1153"/>
      <c r="G482" s="1153"/>
      <c r="H482" s="1153"/>
      <c r="I482" s="1153"/>
      <c r="J482" s="1153"/>
      <c r="K482" s="1153"/>
      <c r="L482" s="1153"/>
      <c r="M482" s="1153"/>
      <c r="N482" s="1154"/>
      <c r="O482" s="1"/>
      <c r="P482" s="1"/>
    </row>
    <row r="483" spans="1:16" ht="65.25" customHeight="1">
      <c r="A483" s="1381"/>
      <c r="B483" s="1384" t="s">
        <v>153</v>
      </c>
      <c r="C483" s="1385"/>
      <c r="D483" s="61" t="s">
        <v>29</v>
      </c>
      <c r="E483" s="1191" t="s">
        <v>99</v>
      </c>
      <c r="F483" s="1191"/>
      <c r="G483" s="1191"/>
      <c r="H483" s="1191"/>
      <c r="I483" s="1191"/>
      <c r="J483" s="1249" t="s">
        <v>100</v>
      </c>
      <c r="K483" s="1249"/>
      <c r="L483" s="1249"/>
      <c r="M483" s="1151"/>
      <c r="N483" s="1154"/>
      <c r="O483" s="1"/>
      <c r="P483" s="1"/>
    </row>
    <row r="484" spans="1:16" ht="18.75" customHeight="1">
      <c r="A484" s="1382"/>
      <c r="B484" s="1386"/>
      <c r="C484" s="1387"/>
      <c r="D484" s="29">
        <v>34</v>
      </c>
      <c r="E484" s="1144" t="s">
        <v>30</v>
      </c>
      <c r="F484" s="1195"/>
      <c r="G484" s="1145"/>
      <c r="H484" s="1146">
        <v>829875</v>
      </c>
      <c r="I484" s="1146"/>
      <c r="J484" s="1262">
        <f>SUM(H484/31*24)</f>
        <v>642483.87096774194</v>
      </c>
      <c r="K484" s="1262"/>
      <c r="L484" s="1262"/>
      <c r="M484" s="1258" t="s">
        <v>95</v>
      </c>
      <c r="N484" s="1260"/>
      <c r="O484" s="1"/>
      <c r="P484" s="1"/>
    </row>
    <row r="485" spans="1:16" ht="18.75" customHeight="1">
      <c r="A485" s="1382"/>
      <c r="B485" s="1386"/>
      <c r="C485" s="1387"/>
      <c r="D485" s="58">
        <v>1769</v>
      </c>
      <c r="E485" s="1144" t="s">
        <v>31</v>
      </c>
      <c r="F485" s="1195"/>
      <c r="G485" s="1145"/>
      <c r="H485" s="1146">
        <v>65000</v>
      </c>
      <c r="I485" s="1146"/>
      <c r="J485" s="1262">
        <f t="shared" ref="J485:J487" si="5">SUM(H485/31*24)</f>
        <v>50322.580645161295</v>
      </c>
      <c r="K485" s="1262"/>
      <c r="L485" s="1262"/>
      <c r="M485" s="1277"/>
      <c r="N485" s="1278"/>
      <c r="O485" s="1"/>
      <c r="P485" s="1"/>
    </row>
    <row r="486" spans="1:16" ht="18.75" customHeight="1">
      <c r="A486" s="1382"/>
      <c r="B486" s="1386"/>
      <c r="C486" s="1387"/>
      <c r="D486" s="58">
        <v>2155</v>
      </c>
      <c r="E486" s="1144" t="s">
        <v>73</v>
      </c>
      <c r="F486" s="1195"/>
      <c r="G486" s="1145"/>
      <c r="H486" s="1146">
        <v>65127</v>
      </c>
      <c r="I486" s="1146"/>
      <c r="J486" s="1262">
        <f t="shared" si="5"/>
        <v>50420.903225806454</v>
      </c>
      <c r="K486" s="1262"/>
      <c r="L486" s="1262"/>
      <c r="M486" s="1277"/>
      <c r="N486" s="1278"/>
      <c r="O486" s="1"/>
      <c r="P486" s="1"/>
    </row>
    <row r="487" spans="1:16" ht="18.75" customHeight="1">
      <c r="A487" s="1382"/>
      <c r="B487" s="1386"/>
      <c r="C487" s="1387"/>
      <c r="D487" s="58">
        <v>1558</v>
      </c>
      <c r="E487" s="1390" t="s">
        <v>93</v>
      </c>
      <c r="F487" s="1391"/>
      <c r="G487" s="1392"/>
      <c r="H487" s="1146">
        <v>311301</v>
      </c>
      <c r="I487" s="1146"/>
      <c r="J487" s="1262">
        <f t="shared" si="5"/>
        <v>241007.22580645158</v>
      </c>
      <c r="K487" s="1262"/>
      <c r="L487" s="1262"/>
      <c r="M487" s="1277"/>
      <c r="N487" s="1278"/>
      <c r="O487" s="1"/>
      <c r="P487" s="1"/>
    </row>
    <row r="488" spans="1:16" ht="18.75" customHeight="1">
      <c r="A488" s="1382"/>
      <c r="B488" s="1386"/>
      <c r="C488" s="1387"/>
      <c r="D488" s="62"/>
      <c r="E488" s="1258" t="s">
        <v>94</v>
      </c>
      <c r="F488" s="1259"/>
      <c r="G488" s="1260"/>
      <c r="H488" s="1191">
        <f>SUM(H484:I487)</f>
        <v>1271303</v>
      </c>
      <c r="I488" s="1191"/>
      <c r="J488" s="1220">
        <f>SUM(J484:L487)</f>
        <v>984234.58064516122</v>
      </c>
      <c r="K488" s="1150"/>
      <c r="L488" s="1139"/>
      <c r="M488" s="1279"/>
      <c r="N488" s="1280"/>
      <c r="O488" s="1"/>
      <c r="P488" s="1"/>
    </row>
    <row r="489" spans="1:16" ht="18.75" customHeight="1">
      <c r="A489" s="1383"/>
      <c r="B489" s="1388"/>
      <c r="C489" s="1389"/>
      <c r="D489" s="36"/>
      <c r="E489" s="1146"/>
      <c r="F489" s="1146"/>
      <c r="G489" s="1146"/>
      <c r="H489" s="1173"/>
      <c r="I489" s="1175"/>
      <c r="J489" s="1173"/>
      <c r="K489" s="1174"/>
      <c r="L489" s="1175"/>
      <c r="M489" s="7"/>
      <c r="N489" s="36"/>
      <c r="O489" s="1"/>
      <c r="P489" s="1"/>
    </row>
    <row r="490" spans="1:16" ht="18.75" customHeight="1">
      <c r="A490" s="3"/>
      <c r="B490" s="1281"/>
      <c r="C490" s="1212"/>
      <c r="D490" s="58"/>
      <c r="E490" s="1148" t="s">
        <v>101</v>
      </c>
      <c r="F490" s="1283"/>
      <c r="G490" s="1283"/>
      <c r="H490" s="1283"/>
      <c r="I490" s="1149"/>
      <c r="J490" s="1173"/>
      <c r="K490" s="1174"/>
      <c r="L490" s="1175"/>
      <c r="M490" s="7"/>
      <c r="N490" s="7"/>
      <c r="O490" s="1"/>
      <c r="P490" s="1"/>
    </row>
    <row r="491" spans="1:16" ht="18.75" customHeight="1">
      <c r="A491" s="3"/>
      <c r="B491" s="1281"/>
      <c r="C491" s="1212"/>
      <c r="D491" s="58"/>
      <c r="E491" s="1146" t="s">
        <v>102</v>
      </c>
      <c r="F491" s="1146"/>
      <c r="G491" s="1146"/>
      <c r="H491" s="1173"/>
      <c r="I491" s="1175"/>
      <c r="J491" s="1173"/>
      <c r="K491" s="1174"/>
      <c r="L491" s="1175"/>
      <c r="M491" s="59"/>
      <c r="N491" s="7"/>
      <c r="O491" s="1"/>
      <c r="P491" s="1"/>
    </row>
    <row r="492" spans="1:16" ht="18.75" customHeight="1">
      <c r="A492" s="3"/>
      <c r="B492" s="1281"/>
      <c r="C492" s="1212"/>
      <c r="D492" s="58"/>
      <c r="E492" s="1146" t="s">
        <v>103</v>
      </c>
      <c r="F492" s="1146"/>
      <c r="G492" s="1146"/>
      <c r="H492" s="1173"/>
      <c r="I492" s="1175"/>
      <c r="J492" s="1173"/>
      <c r="K492" s="1174"/>
      <c r="L492" s="1175"/>
      <c r="M492" s="7"/>
      <c r="N492" s="7"/>
      <c r="O492" s="1"/>
      <c r="P492" s="1"/>
    </row>
    <row r="493" spans="1:16" ht="18.75">
      <c r="A493" s="3"/>
      <c r="B493" s="1281"/>
      <c r="C493" s="1212"/>
      <c r="D493" s="58"/>
      <c r="E493" s="1148"/>
      <c r="F493" s="1283"/>
      <c r="G493" s="1149"/>
      <c r="H493" s="1173"/>
      <c r="I493" s="1175"/>
      <c r="J493" s="1173"/>
      <c r="K493" s="1174"/>
      <c r="L493" s="1175"/>
      <c r="M493" s="60"/>
      <c r="N493" s="7"/>
      <c r="O493" s="1"/>
      <c r="P493" s="1"/>
    </row>
    <row r="496" spans="1:16" s="21" customFormat="1" ht="18.75">
      <c r="A496" s="1140" t="s">
        <v>12</v>
      </c>
      <c r="B496" s="1140"/>
      <c r="C496" s="1140"/>
      <c r="D496" s="1141" t="s">
        <v>25</v>
      </c>
      <c r="E496" s="1141"/>
      <c r="F496" s="1141"/>
      <c r="G496" s="1141"/>
      <c r="H496" s="1141"/>
      <c r="I496" s="19"/>
      <c r="J496" s="5"/>
      <c r="K496" s="5"/>
      <c r="L496" s="56" t="s">
        <v>13</v>
      </c>
      <c r="M496" s="56"/>
      <c r="N496" s="56"/>
      <c r="O496" s="20"/>
      <c r="P496" s="19"/>
    </row>
    <row r="497" spans="1:16" s="6" customFormat="1" ht="73.5" customHeight="1">
      <c r="A497" s="5"/>
      <c r="B497" s="5"/>
      <c r="C497" s="1351" t="s">
        <v>14</v>
      </c>
      <c r="D497" s="1141"/>
      <c r="E497" s="1141"/>
      <c r="F497" s="1141"/>
      <c r="G497" s="1141"/>
      <c r="H497" s="1141"/>
      <c r="I497" s="1141"/>
      <c r="J497" s="1141"/>
      <c r="K497" s="1141"/>
      <c r="L497" s="1141"/>
      <c r="M497" s="5"/>
      <c r="N497" s="5"/>
      <c r="O497" s="5"/>
      <c r="P497" s="5"/>
    </row>
    <row r="498" spans="1:16" ht="15" customHeight="1">
      <c r="A498" s="1177" t="s">
        <v>23</v>
      </c>
      <c r="B498" s="1177"/>
      <c r="C498" s="46">
        <v>44569</v>
      </c>
      <c r="D498" s="10"/>
      <c r="E498" s="1178" t="s">
        <v>21</v>
      </c>
      <c r="F498" s="1178"/>
      <c r="G498" s="1178"/>
      <c r="H498" s="11"/>
      <c r="I498" s="8"/>
      <c r="J498" s="8"/>
      <c r="K498" s="8"/>
      <c r="L498" s="8"/>
      <c r="M498" s="8"/>
      <c r="N498" s="8"/>
      <c r="O498" s="2"/>
      <c r="P498" s="2"/>
    </row>
    <row r="499" spans="1:16" ht="15.75" customHeight="1">
      <c r="A499" s="1179" t="s">
        <v>26</v>
      </c>
      <c r="B499" s="1179"/>
      <c r="C499" s="68" t="s">
        <v>27</v>
      </c>
      <c r="D499" s="12"/>
      <c r="E499" s="1180" t="s">
        <v>20</v>
      </c>
      <c r="F499" s="1180"/>
      <c r="G499" s="1180"/>
      <c r="H499" s="1180"/>
      <c r="I499" s="8"/>
      <c r="J499" s="1181">
        <v>44562</v>
      </c>
      <c r="K499" s="1182"/>
      <c r="L499" s="1183"/>
      <c r="M499" s="13"/>
      <c r="N499" s="12"/>
      <c r="O499" s="2"/>
      <c r="P499" s="2"/>
    </row>
    <row r="500" spans="1:16" ht="17.25" customHeight="1">
      <c r="A500" s="1179" t="s">
        <v>15</v>
      </c>
      <c r="B500" s="1179"/>
      <c r="C500" s="68" t="s">
        <v>17</v>
      </c>
      <c r="D500" s="12"/>
      <c r="E500" s="1180" t="s">
        <v>18</v>
      </c>
      <c r="F500" s="1180"/>
      <c r="G500" s="1180"/>
      <c r="H500" s="1180"/>
      <c r="I500" s="8"/>
      <c r="J500" s="1219" t="s">
        <v>109</v>
      </c>
      <c r="K500" s="1219"/>
      <c r="L500" s="1219"/>
      <c r="M500" s="1219"/>
      <c r="N500" s="1219"/>
      <c r="O500" s="2"/>
      <c r="P500" s="2"/>
    </row>
    <row r="501" spans="1:16" ht="17.25" customHeight="1">
      <c r="A501" s="1179" t="s">
        <v>16</v>
      </c>
      <c r="B501" s="1179"/>
      <c r="C501" s="67">
        <v>90133463</v>
      </c>
      <c r="D501" s="10"/>
      <c r="E501" s="1178" t="s">
        <v>19</v>
      </c>
      <c r="F501" s="1178"/>
      <c r="G501" s="1178"/>
      <c r="H501" s="1178"/>
      <c r="I501" s="1178"/>
      <c r="J501" s="1148" t="s">
        <v>110</v>
      </c>
      <c r="K501" s="1283"/>
      <c r="L501" s="1283"/>
      <c r="M501" s="1283"/>
      <c r="N501" s="1149"/>
      <c r="O501" s="2"/>
      <c r="P501" s="2"/>
    </row>
    <row r="502" spans="1:16" ht="13.5" customHeight="1">
      <c r="A502" s="1188" t="s">
        <v>0</v>
      </c>
      <c r="B502" s="1188"/>
      <c r="C502" s="33"/>
      <c r="D502" s="8"/>
      <c r="E502" s="1180" t="s">
        <v>22</v>
      </c>
      <c r="F502" s="1180"/>
      <c r="G502" s="1180"/>
      <c r="H502" s="1184" t="s">
        <v>111</v>
      </c>
      <c r="I502" s="1184"/>
      <c r="J502" s="1214" t="s">
        <v>24</v>
      </c>
      <c r="K502" s="1215"/>
      <c r="L502" s="1215"/>
      <c r="M502" s="1153" t="s">
        <v>88</v>
      </c>
      <c r="N502" s="1154"/>
      <c r="O502" s="4"/>
      <c r="P502" s="1"/>
    </row>
    <row r="503" spans="1:16" ht="18.75">
      <c r="A503" s="1151" t="s">
        <v>1</v>
      </c>
      <c r="B503" s="1153"/>
      <c r="C503" s="1154"/>
      <c r="D503" s="1155" t="s">
        <v>2</v>
      </c>
      <c r="E503" s="1156"/>
      <c r="F503" s="1156"/>
      <c r="G503" s="1156"/>
      <c r="H503" s="1156"/>
      <c r="I503" s="1156"/>
      <c r="J503" s="1156"/>
      <c r="K503" s="1156"/>
      <c r="L503" s="1157"/>
      <c r="M503" s="1158" t="s">
        <v>10</v>
      </c>
      <c r="N503" s="1158" t="s">
        <v>11</v>
      </c>
      <c r="O503" s="1"/>
      <c r="P503" s="1"/>
    </row>
    <row r="504" spans="1:16" ht="18.75">
      <c r="A504" s="1161" t="s">
        <v>3</v>
      </c>
      <c r="B504" s="1161" t="s">
        <v>4</v>
      </c>
      <c r="C504" s="1163" t="s">
        <v>5</v>
      </c>
      <c r="D504" s="1165" t="s">
        <v>6</v>
      </c>
      <c r="E504" s="1151" t="s">
        <v>7</v>
      </c>
      <c r="F504" s="1153"/>
      <c r="G504" s="1153"/>
      <c r="H504" s="1153"/>
      <c r="I504" s="1153"/>
      <c r="J504" s="1153"/>
      <c r="K504" s="1153"/>
      <c r="L504" s="1154"/>
      <c r="M504" s="1159"/>
      <c r="N504" s="1159"/>
      <c r="O504" s="1"/>
      <c r="P504" s="1"/>
    </row>
    <row r="505" spans="1:16" ht="18.75">
      <c r="A505" s="1162"/>
      <c r="B505" s="1162"/>
      <c r="C505" s="1164"/>
      <c r="D505" s="1166"/>
      <c r="E505" s="1151" t="s">
        <v>8</v>
      </c>
      <c r="F505" s="1153"/>
      <c r="G505" s="1153"/>
      <c r="H505" s="1153"/>
      <c r="I505" s="1153"/>
      <c r="J505" s="1153"/>
      <c r="K505" s="1154"/>
      <c r="L505" s="23" t="s">
        <v>9</v>
      </c>
      <c r="M505" s="1160"/>
      <c r="N505" s="1160"/>
      <c r="O505" s="1"/>
      <c r="P505" s="1"/>
    </row>
    <row r="506" spans="1:16" ht="18.75">
      <c r="A506" s="65"/>
      <c r="B506" s="65"/>
      <c r="C506" s="68"/>
      <c r="D506" s="64"/>
      <c r="E506" s="1151"/>
      <c r="F506" s="1153"/>
      <c r="G506" s="1153"/>
      <c r="H506" s="1153"/>
      <c r="I506" s="1153"/>
      <c r="J506" s="1153"/>
      <c r="K506" s="1153"/>
      <c r="L506" s="1153"/>
      <c r="M506" s="1153"/>
      <c r="N506" s="1154"/>
      <c r="O506" s="1"/>
      <c r="P506" s="1"/>
    </row>
    <row r="507" spans="1:16" ht="18.75" customHeight="1">
      <c r="A507" s="3"/>
      <c r="B507" s="3"/>
      <c r="C507" s="1265" t="s">
        <v>113</v>
      </c>
      <c r="D507" s="64" t="s">
        <v>29</v>
      </c>
      <c r="E507" s="1138" t="s">
        <v>114</v>
      </c>
      <c r="F507" s="1150"/>
      <c r="G507" s="1150"/>
      <c r="H507" s="1150"/>
      <c r="I507" s="1150"/>
      <c r="J507" s="1139"/>
      <c r="K507" s="1401" t="s">
        <v>81</v>
      </c>
      <c r="L507" s="1401"/>
      <c r="M507" s="76"/>
      <c r="N507" s="75"/>
      <c r="O507" s="1"/>
      <c r="P507" s="1"/>
    </row>
    <row r="508" spans="1:16" ht="18.75" customHeight="1">
      <c r="A508" s="3"/>
      <c r="B508" s="3"/>
      <c r="C508" s="1266"/>
      <c r="D508" s="29">
        <v>1</v>
      </c>
      <c r="E508" s="1148" t="s">
        <v>30</v>
      </c>
      <c r="F508" s="1283"/>
      <c r="G508" s="1149"/>
      <c r="H508" s="1138">
        <v>11260</v>
      </c>
      <c r="I508" s="1150"/>
      <c r="J508" s="1139"/>
      <c r="K508" s="1234">
        <v>500</v>
      </c>
      <c r="L508" s="1234"/>
      <c r="M508" s="77"/>
      <c r="N508" s="64"/>
      <c r="O508" s="1"/>
      <c r="P508" s="1"/>
    </row>
    <row r="509" spans="1:16" ht="18.75" customHeight="1">
      <c r="A509" s="3"/>
      <c r="B509" s="3"/>
      <c r="C509" s="1266"/>
      <c r="D509" s="63">
        <v>1001</v>
      </c>
      <c r="E509" s="1144" t="s">
        <v>31</v>
      </c>
      <c r="F509" s="1195"/>
      <c r="G509" s="1145"/>
      <c r="H509" s="1173">
        <v>2255</v>
      </c>
      <c r="I509" s="1174"/>
      <c r="J509" s="1175"/>
      <c r="K509" s="1234">
        <v>0</v>
      </c>
      <c r="L509" s="1234"/>
      <c r="M509" s="1352" t="s">
        <v>112</v>
      </c>
      <c r="N509" s="1353"/>
      <c r="O509" s="1"/>
      <c r="P509" s="1"/>
    </row>
    <row r="510" spans="1:16" ht="18.75" customHeight="1">
      <c r="A510" s="3"/>
      <c r="B510" s="3"/>
      <c r="C510" s="1266"/>
      <c r="D510" s="63">
        <v>1210</v>
      </c>
      <c r="E510" s="1144" t="s">
        <v>71</v>
      </c>
      <c r="F510" s="1195"/>
      <c r="G510" s="1145"/>
      <c r="H510" s="1173">
        <v>1932</v>
      </c>
      <c r="I510" s="1174"/>
      <c r="J510" s="1175"/>
      <c r="K510" s="1234">
        <v>0</v>
      </c>
      <c r="L510" s="1234"/>
      <c r="M510" s="1354"/>
      <c r="N510" s="1355"/>
      <c r="O510" s="1"/>
      <c r="P510" s="1"/>
    </row>
    <row r="511" spans="1:16" ht="18.75" customHeight="1">
      <c r="A511" s="3"/>
      <c r="B511" s="3"/>
      <c r="C511" s="1266"/>
      <c r="D511" s="63">
        <v>1810</v>
      </c>
      <c r="E511" s="1148" t="s">
        <v>32</v>
      </c>
      <c r="F511" s="1283"/>
      <c r="G511" s="1149"/>
      <c r="H511" s="1138">
        <v>15890</v>
      </c>
      <c r="I511" s="1150"/>
      <c r="J511" s="1139"/>
      <c r="K511" s="1234">
        <v>250</v>
      </c>
      <c r="L511" s="1234"/>
      <c r="M511" s="1354"/>
      <c r="N511" s="1355"/>
      <c r="O511" s="1"/>
      <c r="P511" s="1"/>
    </row>
    <row r="512" spans="1:16" ht="18.75" customHeight="1">
      <c r="A512" s="3"/>
      <c r="B512" s="3"/>
      <c r="C512" s="1266"/>
      <c r="D512" s="63">
        <v>1820</v>
      </c>
      <c r="E512" s="1144" t="s">
        <v>72</v>
      </c>
      <c r="F512" s="1195"/>
      <c r="G512" s="1145"/>
      <c r="H512" s="1173">
        <v>9000</v>
      </c>
      <c r="I512" s="1174"/>
      <c r="J512" s="1175"/>
      <c r="K512" s="1234">
        <v>0</v>
      </c>
      <c r="L512" s="1234"/>
      <c r="M512" s="1354"/>
      <c r="N512" s="1355"/>
      <c r="O512" s="1"/>
      <c r="P512" s="1"/>
    </row>
    <row r="513" spans="1:16" ht="18.75" customHeight="1">
      <c r="A513" s="3"/>
      <c r="B513" s="3"/>
      <c r="C513" s="1266"/>
      <c r="D513" s="63">
        <v>1947</v>
      </c>
      <c r="E513" s="1144" t="s">
        <v>73</v>
      </c>
      <c r="F513" s="1195"/>
      <c r="G513" s="1145"/>
      <c r="H513" s="1173">
        <v>1500</v>
      </c>
      <c r="I513" s="1174"/>
      <c r="J513" s="1175"/>
      <c r="K513" s="1234">
        <v>0</v>
      </c>
      <c r="L513" s="1234"/>
      <c r="M513" s="1354"/>
      <c r="N513" s="1355"/>
      <c r="O513" s="1"/>
      <c r="P513" s="1"/>
    </row>
    <row r="514" spans="1:16" ht="18.75" customHeight="1">
      <c r="A514" s="3"/>
      <c r="B514" s="3"/>
      <c r="C514" s="1266"/>
      <c r="D514" s="63">
        <v>1978</v>
      </c>
      <c r="E514" s="1144" t="s">
        <v>74</v>
      </c>
      <c r="F514" s="1195"/>
      <c r="G514" s="1145"/>
      <c r="H514" s="1173">
        <v>6000</v>
      </c>
      <c r="I514" s="1174"/>
      <c r="J514" s="1175"/>
      <c r="K514" s="1234">
        <v>0</v>
      </c>
      <c r="L514" s="1234"/>
      <c r="M514" s="1354"/>
      <c r="N514" s="1355"/>
      <c r="O514" s="1"/>
      <c r="P514" s="1"/>
    </row>
    <row r="515" spans="1:16" ht="18.75" customHeight="1">
      <c r="A515" s="3"/>
      <c r="B515" s="3"/>
      <c r="C515" s="1266"/>
      <c r="D515" s="63">
        <v>2211</v>
      </c>
      <c r="E515" s="1144" t="s">
        <v>75</v>
      </c>
      <c r="F515" s="1195"/>
      <c r="G515" s="1145"/>
      <c r="H515" s="1173">
        <v>859</v>
      </c>
      <c r="I515" s="1174"/>
      <c r="J515" s="1175"/>
      <c r="K515" s="1234">
        <v>0</v>
      </c>
      <c r="L515" s="1234"/>
      <c r="M515" s="1354"/>
      <c r="N515" s="1355"/>
      <c r="O515" s="1"/>
      <c r="P515" s="1"/>
    </row>
    <row r="516" spans="1:16" ht="18.75" customHeight="1">
      <c r="A516" s="3"/>
      <c r="B516" s="3"/>
      <c r="C516" s="1266"/>
      <c r="D516" s="63">
        <v>2224</v>
      </c>
      <c r="E516" s="1148" t="s">
        <v>33</v>
      </c>
      <c r="F516" s="1283"/>
      <c r="G516" s="1149"/>
      <c r="H516" s="1138">
        <f>SUM(H508*0.1)</f>
        <v>1126</v>
      </c>
      <c r="I516" s="1150"/>
      <c r="J516" s="1139"/>
      <c r="K516" s="1234">
        <v>50</v>
      </c>
      <c r="L516" s="1234"/>
      <c r="M516" s="1354"/>
      <c r="N516" s="1355"/>
      <c r="O516" s="1"/>
      <c r="P516" s="1"/>
    </row>
    <row r="517" spans="1:16" ht="18.75" customHeight="1">
      <c r="A517" s="3"/>
      <c r="B517" s="3"/>
      <c r="C517" s="1266"/>
      <c r="D517" s="63">
        <v>2247</v>
      </c>
      <c r="E517" s="1148" t="s">
        <v>34</v>
      </c>
      <c r="F517" s="1283"/>
      <c r="G517" s="1149"/>
      <c r="H517" s="1138">
        <f>SUM(H508*0.1)</f>
        <v>1126</v>
      </c>
      <c r="I517" s="1150"/>
      <c r="J517" s="1139"/>
      <c r="K517" s="1234">
        <v>50</v>
      </c>
      <c r="L517" s="1234"/>
      <c r="M517" s="1354"/>
      <c r="N517" s="1355"/>
      <c r="O517" s="1"/>
      <c r="P517" s="1"/>
    </row>
    <row r="518" spans="1:16" ht="18.75" customHeight="1">
      <c r="A518" s="3"/>
      <c r="B518" s="3"/>
      <c r="C518" s="1266"/>
      <c r="D518" s="63">
        <v>2265</v>
      </c>
      <c r="E518" s="1148" t="s">
        <v>45</v>
      </c>
      <c r="F518" s="1283"/>
      <c r="G518" s="1149"/>
      <c r="H518" s="1138">
        <f>SUM(H508*0.1)</f>
        <v>1126</v>
      </c>
      <c r="I518" s="1150"/>
      <c r="J518" s="1139"/>
      <c r="K518" s="1234">
        <v>50</v>
      </c>
      <c r="L518" s="1234"/>
      <c r="M518" s="1356"/>
      <c r="N518" s="1357"/>
      <c r="O518" s="1"/>
      <c r="P518" s="1"/>
    </row>
    <row r="519" spans="1:16" ht="15.75" customHeight="1">
      <c r="A519" s="3"/>
      <c r="B519" s="3"/>
      <c r="C519" s="1394"/>
      <c r="D519" s="63">
        <v>2309</v>
      </c>
      <c r="E519" s="1148" t="s">
        <v>36</v>
      </c>
      <c r="F519" s="1283"/>
      <c r="G519" s="1149"/>
      <c r="H519" s="1138">
        <f>SUM(H508*0.1)</f>
        <v>1126</v>
      </c>
      <c r="I519" s="1150"/>
      <c r="J519" s="1139"/>
      <c r="K519" s="1234">
        <v>50</v>
      </c>
      <c r="L519" s="1234"/>
      <c r="M519" s="77"/>
      <c r="N519" s="64"/>
    </row>
    <row r="520" spans="1:16" ht="18.75">
      <c r="A520" s="3"/>
      <c r="B520" s="3"/>
      <c r="C520" s="7"/>
      <c r="D520" s="63"/>
      <c r="E520" s="1148" t="s">
        <v>76</v>
      </c>
      <c r="F520" s="1283"/>
      <c r="G520" s="1149"/>
      <c r="H520" s="1220">
        <f>SUM(H508:J519)</f>
        <v>53200</v>
      </c>
      <c r="I520" s="1221"/>
      <c r="J520" s="1222"/>
      <c r="K520" s="1147">
        <f>SUM(K508:M519)</f>
        <v>950</v>
      </c>
      <c r="L520" s="1147"/>
      <c r="M520" s="60"/>
      <c r="N520" s="7"/>
      <c r="O520" s="1"/>
      <c r="P520" s="1"/>
    </row>
    <row r="523" spans="1:16" s="21" customFormat="1" ht="18.75">
      <c r="A523" s="1140" t="s">
        <v>12</v>
      </c>
      <c r="B523" s="1140"/>
      <c r="C523" s="1140"/>
      <c r="D523" s="1141" t="s">
        <v>25</v>
      </c>
      <c r="E523" s="1141"/>
      <c r="F523" s="1141"/>
      <c r="G523" s="1141"/>
      <c r="H523" s="1141"/>
      <c r="I523" s="19"/>
      <c r="J523" s="5"/>
      <c r="K523" s="5"/>
      <c r="L523" s="66" t="s">
        <v>13</v>
      </c>
      <c r="M523" s="66"/>
      <c r="N523" s="66"/>
      <c r="O523" s="20"/>
      <c r="P523" s="19"/>
    </row>
    <row r="524" spans="1:16" s="6" customFormat="1" ht="73.5" customHeight="1">
      <c r="A524" s="5"/>
      <c r="B524" s="5"/>
      <c r="C524" s="1351" t="s">
        <v>14</v>
      </c>
      <c r="D524" s="1141"/>
      <c r="E524" s="1141"/>
      <c r="F524" s="1141"/>
      <c r="G524" s="1141"/>
      <c r="H524" s="1141"/>
      <c r="I524" s="1141"/>
      <c r="J524" s="1141"/>
      <c r="K524" s="1141"/>
      <c r="L524" s="1141"/>
      <c r="M524" s="5"/>
      <c r="N524" s="5"/>
      <c r="O524" s="5"/>
      <c r="P524" s="5"/>
    </row>
    <row r="525" spans="1:16" ht="15" customHeight="1">
      <c r="A525" s="1177" t="s">
        <v>23</v>
      </c>
      <c r="B525" s="1177"/>
      <c r="C525" s="46">
        <v>44569</v>
      </c>
      <c r="D525" s="10"/>
      <c r="E525" s="1178" t="s">
        <v>21</v>
      </c>
      <c r="F525" s="1178"/>
      <c r="G525" s="1178"/>
      <c r="H525" s="11"/>
      <c r="I525" s="8"/>
      <c r="J525" s="8"/>
      <c r="K525" s="8"/>
      <c r="L525" s="8"/>
      <c r="M525" s="8"/>
      <c r="N525" s="8"/>
      <c r="O525" s="2"/>
      <c r="P525" s="2"/>
    </row>
    <row r="526" spans="1:16" ht="15.75" customHeight="1">
      <c r="A526" s="1179" t="s">
        <v>26</v>
      </c>
      <c r="B526" s="1179"/>
      <c r="C526" s="68" t="s">
        <v>27</v>
      </c>
      <c r="D526" s="12"/>
      <c r="E526" s="1180" t="s">
        <v>20</v>
      </c>
      <c r="F526" s="1180"/>
      <c r="G526" s="1180"/>
      <c r="H526" s="1180"/>
      <c r="I526" s="8"/>
      <c r="J526" s="1181">
        <v>44562</v>
      </c>
      <c r="K526" s="1182"/>
      <c r="L526" s="1183"/>
      <c r="M526" s="13"/>
      <c r="N526" s="12"/>
      <c r="O526" s="2"/>
      <c r="P526" s="2"/>
    </row>
    <row r="527" spans="1:16" ht="17.25" customHeight="1">
      <c r="A527" s="1179" t="s">
        <v>15</v>
      </c>
      <c r="B527" s="1179"/>
      <c r="C527" s="68" t="s">
        <v>17</v>
      </c>
      <c r="D527" s="12"/>
      <c r="E527" s="1180" t="s">
        <v>18</v>
      </c>
      <c r="F527" s="1180"/>
      <c r="G527" s="1180"/>
      <c r="H527" s="1180"/>
      <c r="I527" s="8"/>
      <c r="J527" s="1219" t="s">
        <v>115</v>
      </c>
      <c r="K527" s="1219"/>
      <c r="L527" s="1219"/>
      <c r="M527" s="1219"/>
      <c r="N527" s="1219"/>
      <c r="O527" s="2"/>
      <c r="P527" s="2"/>
    </row>
    <row r="528" spans="1:16" ht="17.25" customHeight="1">
      <c r="A528" s="1179" t="s">
        <v>16</v>
      </c>
      <c r="B528" s="1179"/>
      <c r="C528" s="67">
        <v>90110854</v>
      </c>
      <c r="D528" s="10"/>
      <c r="E528" s="1178" t="s">
        <v>19</v>
      </c>
      <c r="F528" s="1178"/>
      <c r="G528" s="1178"/>
      <c r="H528" s="1178"/>
      <c r="I528" s="1178"/>
      <c r="J528" s="1148" t="s">
        <v>116</v>
      </c>
      <c r="K528" s="1283"/>
      <c r="L528" s="1283"/>
      <c r="M528" s="1283"/>
      <c r="N528" s="1149"/>
      <c r="O528" s="2"/>
      <c r="P528" s="2"/>
    </row>
    <row r="529" spans="1:18" ht="13.5" customHeight="1">
      <c r="A529" s="1188" t="s">
        <v>0</v>
      </c>
      <c r="B529" s="1188"/>
      <c r="C529" s="33"/>
      <c r="D529" s="8"/>
      <c r="E529" s="1180" t="s">
        <v>22</v>
      </c>
      <c r="F529" s="1180"/>
      <c r="G529" s="1180"/>
      <c r="H529" s="1184" t="s">
        <v>87</v>
      </c>
      <c r="I529" s="1184"/>
      <c r="J529" s="1214" t="s">
        <v>24</v>
      </c>
      <c r="K529" s="1215"/>
      <c r="L529" s="1215"/>
      <c r="M529" s="1153" t="s">
        <v>88</v>
      </c>
      <c r="N529" s="1154"/>
      <c r="O529" s="4"/>
      <c r="P529" s="1"/>
    </row>
    <row r="530" spans="1:18" ht="18.75">
      <c r="A530" s="1151" t="s">
        <v>1</v>
      </c>
      <c r="B530" s="1153"/>
      <c r="C530" s="1154"/>
      <c r="D530" s="1155" t="s">
        <v>2</v>
      </c>
      <c r="E530" s="1156"/>
      <c r="F530" s="1156"/>
      <c r="G530" s="1156"/>
      <c r="H530" s="1156"/>
      <c r="I530" s="1156"/>
      <c r="J530" s="1156"/>
      <c r="K530" s="1156"/>
      <c r="L530" s="1157"/>
      <c r="M530" s="1158" t="s">
        <v>10</v>
      </c>
      <c r="N530" s="1158" t="s">
        <v>11</v>
      </c>
      <c r="O530" s="1"/>
      <c r="P530" s="1"/>
    </row>
    <row r="531" spans="1:18" ht="18.75">
      <c r="A531" s="1161" t="s">
        <v>3</v>
      </c>
      <c r="B531" s="1161" t="s">
        <v>4</v>
      </c>
      <c r="C531" s="1163" t="s">
        <v>5</v>
      </c>
      <c r="D531" s="1165" t="s">
        <v>6</v>
      </c>
      <c r="E531" s="1151" t="s">
        <v>7</v>
      </c>
      <c r="F531" s="1153"/>
      <c r="G531" s="1153"/>
      <c r="H531" s="1153"/>
      <c r="I531" s="1153"/>
      <c r="J531" s="1153"/>
      <c r="K531" s="1153"/>
      <c r="L531" s="1154"/>
      <c r="M531" s="1159"/>
      <c r="N531" s="1159"/>
      <c r="O531" s="1"/>
      <c r="P531" s="1"/>
    </row>
    <row r="532" spans="1:18" ht="18.75">
      <c r="A532" s="1162"/>
      <c r="B532" s="1162"/>
      <c r="C532" s="1164"/>
      <c r="D532" s="1166"/>
      <c r="E532" s="1151" t="s">
        <v>8</v>
      </c>
      <c r="F532" s="1153"/>
      <c r="G532" s="1153"/>
      <c r="H532" s="1153"/>
      <c r="I532" s="1153"/>
      <c r="J532" s="1153"/>
      <c r="K532" s="1154"/>
      <c r="L532" s="23" t="s">
        <v>9</v>
      </c>
      <c r="M532" s="1160"/>
      <c r="N532" s="1160"/>
      <c r="O532" s="1"/>
      <c r="P532" s="1"/>
    </row>
    <row r="533" spans="1:18" ht="18.75">
      <c r="A533" s="65"/>
      <c r="B533" s="65"/>
      <c r="C533" s="68"/>
      <c r="D533" s="64"/>
      <c r="E533" s="1151"/>
      <c r="F533" s="1153"/>
      <c r="G533" s="1153"/>
      <c r="H533" s="1153"/>
      <c r="I533" s="1153"/>
      <c r="J533" s="1153"/>
      <c r="K533" s="1153"/>
      <c r="L533" s="1153"/>
      <c r="M533" s="1153"/>
      <c r="N533" s="1154"/>
      <c r="O533" s="1"/>
      <c r="P533" s="1"/>
    </row>
    <row r="534" spans="1:18" ht="18.75" customHeight="1">
      <c r="A534" s="3"/>
      <c r="B534" s="3"/>
      <c r="C534" s="1265" t="s">
        <v>113</v>
      </c>
      <c r="D534" s="64" t="s">
        <v>29</v>
      </c>
      <c r="E534" s="1138" t="s">
        <v>114</v>
      </c>
      <c r="F534" s="1150"/>
      <c r="G534" s="1150"/>
      <c r="H534" s="1150"/>
      <c r="I534" s="1150"/>
      <c r="J534" s="1139"/>
      <c r="K534" s="1401" t="s">
        <v>81</v>
      </c>
      <c r="L534" s="1401"/>
      <c r="M534" s="76"/>
      <c r="N534" s="75"/>
      <c r="O534" s="1"/>
      <c r="P534" s="1"/>
    </row>
    <row r="535" spans="1:18" ht="18.75" customHeight="1">
      <c r="A535" s="3"/>
      <c r="B535" s="3"/>
      <c r="C535" s="1266"/>
      <c r="D535" s="29">
        <v>1</v>
      </c>
      <c r="E535" s="1148" t="s">
        <v>30</v>
      </c>
      <c r="F535" s="1283"/>
      <c r="G535" s="1149"/>
      <c r="H535" s="1138">
        <v>9710</v>
      </c>
      <c r="I535" s="1150"/>
      <c r="J535" s="1139"/>
      <c r="K535" s="1234">
        <v>290</v>
      </c>
      <c r="L535" s="1234"/>
      <c r="M535" s="77"/>
      <c r="N535" s="64"/>
      <c r="O535" s="1"/>
      <c r="P535" s="1"/>
    </row>
    <row r="536" spans="1:18" ht="18.75" customHeight="1">
      <c r="A536" s="3"/>
      <c r="B536" s="3"/>
      <c r="C536" s="1266"/>
      <c r="D536" s="63">
        <v>1001</v>
      </c>
      <c r="E536" s="1144" t="s">
        <v>31</v>
      </c>
      <c r="F536" s="1195"/>
      <c r="G536" s="1145"/>
      <c r="H536" s="1173">
        <v>2006</v>
      </c>
      <c r="I536" s="1174"/>
      <c r="J536" s="1175"/>
      <c r="K536" s="1234">
        <v>0</v>
      </c>
      <c r="L536" s="1234"/>
      <c r="M536" s="1352" t="s">
        <v>112</v>
      </c>
      <c r="N536" s="1353"/>
      <c r="O536" s="1"/>
      <c r="P536" s="1"/>
    </row>
    <row r="537" spans="1:18" ht="18.75" customHeight="1">
      <c r="A537" s="3"/>
      <c r="B537" s="3"/>
      <c r="C537" s="1266"/>
      <c r="D537" s="63">
        <v>1210</v>
      </c>
      <c r="E537" s="1144" t="s">
        <v>71</v>
      </c>
      <c r="F537" s="1195"/>
      <c r="G537" s="1145"/>
      <c r="H537" s="1173">
        <v>1785</v>
      </c>
      <c r="I537" s="1174"/>
      <c r="J537" s="1175"/>
      <c r="K537" s="1234">
        <v>0</v>
      </c>
      <c r="L537" s="1234"/>
      <c r="M537" s="1354"/>
      <c r="N537" s="1355"/>
      <c r="O537" s="1"/>
      <c r="P537" s="1"/>
    </row>
    <row r="538" spans="1:18" ht="18.75" customHeight="1">
      <c r="A538" s="3"/>
      <c r="B538" s="3"/>
      <c r="C538" s="1266"/>
      <c r="D538" s="63">
        <v>1810</v>
      </c>
      <c r="E538" s="1148" t="s">
        <v>32</v>
      </c>
      <c r="F538" s="1283"/>
      <c r="G538" s="1149"/>
      <c r="H538" s="1138">
        <v>13985</v>
      </c>
      <c r="I538" s="1150"/>
      <c r="J538" s="1139"/>
      <c r="K538" s="1234">
        <v>145</v>
      </c>
      <c r="L538" s="1234"/>
      <c r="M538" s="1354"/>
      <c r="N538" s="1355"/>
      <c r="O538" s="1"/>
      <c r="P538" s="1"/>
    </row>
    <row r="539" spans="1:18" ht="18.75" customHeight="1">
      <c r="A539" s="3"/>
      <c r="B539" s="3"/>
      <c r="C539" s="1266"/>
      <c r="D539" s="63">
        <v>1820</v>
      </c>
      <c r="E539" s="1144" t="s">
        <v>72</v>
      </c>
      <c r="F539" s="1195"/>
      <c r="G539" s="1145"/>
      <c r="H539" s="1173">
        <v>9000</v>
      </c>
      <c r="I539" s="1174"/>
      <c r="J539" s="1175"/>
      <c r="K539" s="1234">
        <v>0</v>
      </c>
      <c r="L539" s="1234"/>
      <c r="M539" s="1354"/>
      <c r="N539" s="1355"/>
      <c r="O539" s="1"/>
      <c r="P539" s="1"/>
    </row>
    <row r="540" spans="1:18" ht="18.75" customHeight="1">
      <c r="A540" s="3"/>
      <c r="B540" s="3"/>
      <c r="C540" s="1266"/>
      <c r="D540" s="63">
        <v>1947</v>
      </c>
      <c r="E540" s="1144" t="s">
        <v>73</v>
      </c>
      <c r="F540" s="1195"/>
      <c r="G540" s="1145"/>
      <c r="H540" s="1173">
        <v>1500</v>
      </c>
      <c r="I540" s="1174"/>
      <c r="J540" s="1175"/>
      <c r="K540" s="1234">
        <v>0</v>
      </c>
      <c r="L540" s="1234"/>
      <c r="M540" s="1354"/>
      <c r="N540" s="1355"/>
      <c r="O540" s="1"/>
      <c r="P540" s="1"/>
    </row>
    <row r="541" spans="1:18" ht="18.75" customHeight="1">
      <c r="A541" s="3"/>
      <c r="B541" s="3"/>
      <c r="C541" s="1266"/>
      <c r="D541" s="63">
        <v>1978</v>
      </c>
      <c r="E541" s="1144" t="s">
        <v>74</v>
      </c>
      <c r="F541" s="1195"/>
      <c r="G541" s="1145"/>
      <c r="H541" s="1173">
        <v>6000</v>
      </c>
      <c r="I541" s="1174"/>
      <c r="J541" s="1175"/>
      <c r="K541" s="1234">
        <v>0</v>
      </c>
      <c r="L541" s="1234"/>
      <c r="M541" s="1354"/>
      <c r="N541" s="1355"/>
      <c r="O541" s="1"/>
      <c r="P541" s="1"/>
    </row>
    <row r="542" spans="1:18" ht="18.75" customHeight="1">
      <c r="A542" s="3"/>
      <c r="B542" s="3"/>
      <c r="C542" s="1266"/>
      <c r="D542" s="63">
        <v>2211</v>
      </c>
      <c r="E542" s="1144" t="s">
        <v>75</v>
      </c>
      <c r="F542" s="1195"/>
      <c r="G542" s="1145"/>
      <c r="H542" s="1173">
        <v>764</v>
      </c>
      <c r="I542" s="1174"/>
      <c r="J542" s="1175"/>
      <c r="K542" s="1234">
        <v>0</v>
      </c>
      <c r="L542" s="1234"/>
      <c r="M542" s="1354"/>
      <c r="N542" s="1355"/>
      <c r="O542" s="1"/>
      <c r="P542" s="1"/>
    </row>
    <row r="543" spans="1:18" ht="18.75" customHeight="1">
      <c r="A543" s="3"/>
      <c r="B543" s="3"/>
      <c r="C543" s="1266"/>
      <c r="D543" s="63">
        <v>2224</v>
      </c>
      <c r="E543" s="1148" t="s">
        <v>33</v>
      </c>
      <c r="F543" s="1283"/>
      <c r="G543" s="1149"/>
      <c r="H543" s="1138">
        <f>SUM(H535*0.1)</f>
        <v>971</v>
      </c>
      <c r="I543" s="1150"/>
      <c r="J543" s="1139"/>
      <c r="K543" s="1234">
        <v>29</v>
      </c>
      <c r="L543" s="1234"/>
      <c r="M543" s="1354"/>
      <c r="N543" s="1355"/>
      <c r="O543" s="1"/>
      <c r="P543" s="1"/>
    </row>
    <row r="544" spans="1:18" ht="18.75" customHeight="1">
      <c r="A544" s="3"/>
      <c r="B544" s="3"/>
      <c r="C544" s="1266"/>
      <c r="D544" s="63">
        <v>2247</v>
      </c>
      <c r="E544" s="1148" t="s">
        <v>34</v>
      </c>
      <c r="F544" s="1283"/>
      <c r="G544" s="1149"/>
      <c r="H544" s="1138">
        <f>SUM(H535*0.1)</f>
        <v>971</v>
      </c>
      <c r="I544" s="1150"/>
      <c r="J544" s="1139"/>
      <c r="K544" s="1234">
        <v>29</v>
      </c>
      <c r="L544" s="1234"/>
      <c r="M544" s="1354"/>
      <c r="N544" s="1355"/>
      <c r="O544" s="1"/>
      <c r="P544" s="1"/>
      <c r="R544" s="174"/>
    </row>
    <row r="545" spans="1:16" ht="18.75" customHeight="1">
      <c r="A545" s="3"/>
      <c r="B545" s="3"/>
      <c r="C545" s="1266"/>
      <c r="D545" s="63">
        <v>2265</v>
      </c>
      <c r="E545" s="1148" t="s">
        <v>45</v>
      </c>
      <c r="F545" s="1283"/>
      <c r="G545" s="1149"/>
      <c r="H545" s="1138">
        <f>SUM(H535*0.1)</f>
        <v>971</v>
      </c>
      <c r="I545" s="1150"/>
      <c r="J545" s="1139"/>
      <c r="K545" s="1234">
        <v>29</v>
      </c>
      <c r="L545" s="1234"/>
      <c r="M545" s="1356"/>
      <c r="N545" s="1357"/>
      <c r="O545" s="1"/>
      <c r="P545" s="1"/>
    </row>
    <row r="546" spans="1:16" ht="15.75" customHeight="1">
      <c r="A546" s="3"/>
      <c r="B546" s="3"/>
      <c r="C546" s="1394"/>
      <c r="D546" s="63">
        <v>2309</v>
      </c>
      <c r="E546" s="1148" t="s">
        <v>36</v>
      </c>
      <c r="F546" s="1283"/>
      <c r="G546" s="1149"/>
      <c r="H546" s="1138">
        <f>SUM(H535*0.1)</f>
        <v>971</v>
      </c>
      <c r="I546" s="1150"/>
      <c r="J546" s="1139"/>
      <c r="K546" s="1234">
        <v>29</v>
      </c>
      <c r="L546" s="1234"/>
      <c r="M546" s="77"/>
      <c r="N546" s="64"/>
    </row>
    <row r="547" spans="1:16" ht="18.75">
      <c r="A547" s="3"/>
      <c r="B547" s="3"/>
      <c r="C547" s="7"/>
      <c r="D547" s="63"/>
      <c r="E547" s="1148" t="s">
        <v>76</v>
      </c>
      <c r="F547" s="1283"/>
      <c r="G547" s="1149"/>
      <c r="H547" s="1220">
        <f>SUM(H535:J546)</f>
        <v>48634</v>
      </c>
      <c r="I547" s="1221"/>
      <c r="J547" s="1222"/>
      <c r="K547" s="1147">
        <f>SUM(K535:M546)</f>
        <v>551</v>
      </c>
      <c r="L547" s="1147"/>
      <c r="M547" s="60"/>
      <c r="N547" s="7"/>
      <c r="O547" s="1"/>
      <c r="P547" s="1"/>
    </row>
    <row r="550" spans="1:16" s="21" customFormat="1" ht="18.75">
      <c r="A550" s="1140" t="s">
        <v>12</v>
      </c>
      <c r="B550" s="1140"/>
      <c r="C550" s="1140"/>
      <c r="D550" s="1141" t="s">
        <v>25</v>
      </c>
      <c r="E550" s="1141"/>
      <c r="F550" s="1141"/>
      <c r="G550" s="1141"/>
      <c r="H550" s="1141"/>
      <c r="I550" s="19"/>
      <c r="J550" s="5"/>
      <c r="K550" s="5"/>
      <c r="L550" s="66" t="s">
        <v>13</v>
      </c>
      <c r="M550" s="66"/>
      <c r="N550" s="66"/>
      <c r="O550" s="20"/>
      <c r="P550" s="19"/>
    </row>
    <row r="551" spans="1:16" s="6" customFormat="1" ht="73.5" customHeight="1">
      <c r="A551" s="5"/>
      <c r="B551" s="5"/>
      <c r="C551" s="1351" t="s">
        <v>14</v>
      </c>
      <c r="D551" s="1141"/>
      <c r="E551" s="1141"/>
      <c r="F551" s="1141"/>
      <c r="G551" s="1141"/>
      <c r="H551" s="1141"/>
      <c r="I551" s="1141"/>
      <c r="J551" s="1141"/>
      <c r="K551" s="1141"/>
      <c r="L551" s="1141"/>
      <c r="M551" s="5"/>
      <c r="N551" s="5"/>
      <c r="O551" s="5"/>
      <c r="P551" s="5"/>
    </row>
    <row r="552" spans="1:16" ht="15" customHeight="1">
      <c r="A552" s="1206" t="s">
        <v>23</v>
      </c>
      <c r="B552" s="1206"/>
      <c r="C552" s="46">
        <v>44569</v>
      </c>
      <c r="D552" s="32"/>
      <c r="E552" s="1207" t="s">
        <v>21</v>
      </c>
      <c r="F552" s="1208"/>
      <c r="G552" s="1208"/>
      <c r="H552" s="1208"/>
      <c r="I552" s="1209"/>
      <c r="J552" s="1281"/>
      <c r="K552" s="1211"/>
      <c r="L552" s="1211"/>
      <c r="M552" s="1211"/>
      <c r="N552" s="1212"/>
      <c r="O552" s="2"/>
      <c r="P552" s="2"/>
    </row>
    <row r="553" spans="1:16" ht="15.75" customHeight="1">
      <c r="A553" s="1213" t="s">
        <v>26</v>
      </c>
      <c r="B553" s="1213"/>
      <c r="C553" s="73" t="s">
        <v>27</v>
      </c>
      <c r="D553" s="98"/>
      <c r="E553" s="1214" t="s">
        <v>20</v>
      </c>
      <c r="F553" s="1215"/>
      <c r="G553" s="1215"/>
      <c r="H553" s="1215"/>
      <c r="I553" s="1216"/>
      <c r="J553" s="1210">
        <v>44562</v>
      </c>
      <c r="K553" s="1217"/>
      <c r="L553" s="1217"/>
      <c r="M553" s="1217"/>
      <c r="N553" s="1218"/>
      <c r="O553" s="2"/>
      <c r="P553" s="2"/>
    </row>
    <row r="554" spans="1:16" ht="17.25" customHeight="1">
      <c r="A554" s="1213" t="s">
        <v>15</v>
      </c>
      <c r="B554" s="1213"/>
      <c r="C554" s="73" t="s">
        <v>17</v>
      </c>
      <c r="D554" s="98"/>
      <c r="E554" s="1214" t="s">
        <v>18</v>
      </c>
      <c r="F554" s="1215"/>
      <c r="G554" s="1215"/>
      <c r="H554" s="1215"/>
      <c r="I554" s="1216"/>
      <c r="J554" s="1219" t="s">
        <v>124</v>
      </c>
      <c r="K554" s="1219"/>
      <c r="L554" s="1219"/>
      <c r="M554" s="1219"/>
      <c r="N554" s="1219"/>
      <c r="O554" s="2"/>
      <c r="P554" s="2"/>
    </row>
    <row r="555" spans="1:16" ht="17.25" customHeight="1">
      <c r="A555" s="1213" t="s">
        <v>16</v>
      </c>
      <c r="B555" s="1213"/>
      <c r="C555" s="72">
        <v>90004754</v>
      </c>
      <c r="D555" s="32"/>
      <c r="E555" s="1206" t="s">
        <v>19</v>
      </c>
      <c r="F555" s="1206"/>
      <c r="G555" s="1206"/>
      <c r="H555" s="1206"/>
      <c r="I555" s="1206"/>
      <c r="J555" s="1191" t="s">
        <v>125</v>
      </c>
      <c r="K555" s="1191"/>
      <c r="L555" s="1191"/>
      <c r="M555" s="1191"/>
      <c r="N555" s="1191"/>
      <c r="O555" s="2"/>
      <c r="P555" s="2"/>
    </row>
    <row r="556" spans="1:16" ht="13.5" customHeight="1">
      <c r="A556" s="1184" t="s">
        <v>0</v>
      </c>
      <c r="B556" s="1184"/>
      <c r="C556" s="33"/>
      <c r="D556" s="97"/>
      <c r="E556" s="1213" t="s">
        <v>22</v>
      </c>
      <c r="F556" s="1213"/>
      <c r="G556" s="1213"/>
      <c r="H556" s="1184" t="s">
        <v>58</v>
      </c>
      <c r="I556" s="1184"/>
      <c r="J556" s="1213" t="s">
        <v>24</v>
      </c>
      <c r="K556" s="1213"/>
      <c r="L556" s="1213"/>
      <c r="M556" s="1184" t="s">
        <v>88</v>
      </c>
      <c r="N556" s="1184"/>
      <c r="O556" s="4"/>
      <c r="P556" s="1"/>
    </row>
    <row r="557" spans="1:16" ht="18.75">
      <c r="A557" s="1151" t="s">
        <v>1</v>
      </c>
      <c r="B557" s="1153"/>
      <c r="C557" s="1154"/>
      <c r="D557" s="1155" t="s">
        <v>2</v>
      </c>
      <c r="E557" s="1156"/>
      <c r="F557" s="1156"/>
      <c r="G557" s="1156"/>
      <c r="H557" s="1156"/>
      <c r="I557" s="1156"/>
      <c r="J557" s="1156"/>
      <c r="K557" s="1156"/>
      <c r="L557" s="1157"/>
      <c r="M557" s="1158" t="s">
        <v>10</v>
      </c>
      <c r="N557" s="1158" t="s">
        <v>11</v>
      </c>
      <c r="O557" s="1"/>
      <c r="P557" s="1"/>
    </row>
    <row r="558" spans="1:16" ht="18.75">
      <c r="A558" s="1161" t="s">
        <v>3</v>
      </c>
      <c r="B558" s="1161" t="s">
        <v>4</v>
      </c>
      <c r="C558" s="1163" t="s">
        <v>5</v>
      </c>
      <c r="D558" s="1165" t="s">
        <v>6</v>
      </c>
      <c r="E558" s="1151" t="s">
        <v>7</v>
      </c>
      <c r="F558" s="1153"/>
      <c r="G558" s="1153"/>
      <c r="H558" s="1153"/>
      <c r="I558" s="1153"/>
      <c r="J558" s="1153"/>
      <c r="K558" s="1153"/>
      <c r="L558" s="1154"/>
      <c r="M558" s="1159"/>
      <c r="N558" s="1159"/>
      <c r="O558" s="1"/>
      <c r="P558" s="1"/>
    </row>
    <row r="559" spans="1:16" ht="18.75">
      <c r="A559" s="1162"/>
      <c r="B559" s="1162"/>
      <c r="C559" s="1164"/>
      <c r="D559" s="1166"/>
      <c r="E559" s="1151" t="s">
        <v>8</v>
      </c>
      <c r="F559" s="1153"/>
      <c r="G559" s="1153"/>
      <c r="H559" s="1153"/>
      <c r="I559" s="1153"/>
      <c r="J559" s="1153"/>
      <c r="K559" s="1154"/>
      <c r="L559" s="23" t="s">
        <v>9</v>
      </c>
      <c r="M559" s="1160"/>
      <c r="N559" s="1160"/>
      <c r="O559" s="1"/>
      <c r="P559" s="1"/>
    </row>
    <row r="560" spans="1:16" ht="90.75" customHeight="1">
      <c r="A560" s="1308"/>
      <c r="B560" s="1310"/>
      <c r="C560" s="1363" t="s">
        <v>126</v>
      </c>
      <c r="D560" s="87" t="s">
        <v>29</v>
      </c>
      <c r="E560" s="1345" t="s">
        <v>122</v>
      </c>
      <c r="F560" s="1346"/>
      <c r="G560" s="1346"/>
      <c r="H560" s="1346"/>
      <c r="I560" s="1346"/>
      <c r="J560" s="1347"/>
      <c r="K560" s="1348" t="s">
        <v>123</v>
      </c>
      <c r="L560" s="1348"/>
      <c r="M560" s="1345" t="s">
        <v>128</v>
      </c>
      <c r="N560" s="1347"/>
      <c r="O560" s="1"/>
      <c r="P560" s="1"/>
    </row>
    <row r="561" spans="1:20" ht="12" customHeight="1">
      <c r="A561" s="1309"/>
      <c r="B561" s="1311"/>
      <c r="C561" s="1364"/>
      <c r="D561" s="89">
        <v>1</v>
      </c>
      <c r="E561" s="1369" t="s">
        <v>30</v>
      </c>
      <c r="F561" s="1369"/>
      <c r="G561" s="1369"/>
      <c r="H561" s="1369"/>
      <c r="I561" s="1377">
        <v>96150</v>
      </c>
      <c r="J561" s="1378"/>
      <c r="K561" s="1304">
        <f>SUM(I561/31*27)</f>
        <v>83743.548387096773</v>
      </c>
      <c r="L561" s="1304"/>
      <c r="M561" s="74">
        <v>11969</v>
      </c>
      <c r="N561" s="1374" t="s">
        <v>127</v>
      </c>
      <c r="O561" s="1"/>
      <c r="P561" s="84"/>
      <c r="Q561" s="101"/>
      <c r="R561" s="101"/>
      <c r="S561" s="102"/>
      <c r="T561" s="101"/>
    </row>
    <row r="562" spans="1:20" ht="12" customHeight="1">
      <c r="A562" s="1309"/>
      <c r="B562" s="1311"/>
      <c r="C562" s="1364"/>
      <c r="D562" s="91">
        <v>1001</v>
      </c>
      <c r="E562" s="1369" t="s">
        <v>31</v>
      </c>
      <c r="F562" s="1369"/>
      <c r="G562" s="1369"/>
      <c r="H562" s="1369"/>
      <c r="I562" s="1377">
        <v>15758</v>
      </c>
      <c r="J562" s="1378"/>
      <c r="K562" s="1304">
        <f t="shared" ref="K562:K575" si="6">SUM(I562/31*27)</f>
        <v>13724.709677419354</v>
      </c>
      <c r="L562" s="1304"/>
      <c r="M562" s="74">
        <v>1714</v>
      </c>
      <c r="N562" s="1375"/>
      <c r="O562" s="1"/>
      <c r="P562" s="84"/>
      <c r="Q562" s="101"/>
      <c r="R562" s="101"/>
      <c r="S562" s="102"/>
      <c r="T562" s="101"/>
    </row>
    <row r="563" spans="1:20" ht="12" customHeight="1">
      <c r="A563" s="1309"/>
      <c r="B563" s="1311"/>
      <c r="C563" s="1364"/>
      <c r="D563" s="91">
        <v>1518</v>
      </c>
      <c r="E563" s="1369" t="s">
        <v>60</v>
      </c>
      <c r="F563" s="1369"/>
      <c r="G563" s="1369"/>
      <c r="H563" s="1369"/>
      <c r="I563" s="1377">
        <v>600</v>
      </c>
      <c r="J563" s="1378"/>
      <c r="K563" s="1304">
        <f t="shared" si="6"/>
        <v>522.58064516129036</v>
      </c>
      <c r="L563" s="1304"/>
      <c r="M563" s="74">
        <v>65</v>
      </c>
      <c r="N563" s="1375"/>
      <c r="O563" s="1"/>
      <c r="P563" s="103"/>
      <c r="Q563" s="101"/>
      <c r="R563" s="101"/>
      <c r="S563" s="102"/>
      <c r="T563" s="101"/>
    </row>
    <row r="564" spans="1:20" ht="12" customHeight="1">
      <c r="A564" s="1309"/>
      <c r="B564" s="1311"/>
      <c r="C564" s="1364"/>
      <c r="D564" s="91">
        <v>1810</v>
      </c>
      <c r="E564" s="1369" t="s">
        <v>61</v>
      </c>
      <c r="F564" s="1369"/>
      <c r="G564" s="1369"/>
      <c r="H564" s="1369"/>
      <c r="I564" s="1377">
        <v>117165</v>
      </c>
      <c r="J564" s="1378"/>
      <c r="K564" s="1304">
        <f t="shared" si="6"/>
        <v>102046.93548387097</v>
      </c>
      <c r="L564" s="1304"/>
      <c r="M564" s="74">
        <v>13625</v>
      </c>
      <c r="N564" s="1375"/>
      <c r="O564" s="1"/>
      <c r="P564" s="84"/>
      <c r="Q564" s="101"/>
      <c r="R564" s="101"/>
      <c r="S564" s="102"/>
      <c r="T564" s="101"/>
    </row>
    <row r="565" spans="1:20" ht="12" customHeight="1">
      <c r="A565" s="1309"/>
      <c r="B565" s="1311"/>
      <c r="C565" s="1364"/>
      <c r="D565" s="91">
        <v>1540</v>
      </c>
      <c r="E565" s="1369" t="s">
        <v>62</v>
      </c>
      <c r="F565" s="1369"/>
      <c r="G565" s="1369"/>
      <c r="H565" s="1369"/>
      <c r="I565" s="1377">
        <v>17500</v>
      </c>
      <c r="J565" s="1378"/>
      <c r="K565" s="1304">
        <f t="shared" si="6"/>
        <v>15241.935483870968</v>
      </c>
      <c r="L565" s="1304"/>
      <c r="M565" s="74">
        <v>0</v>
      </c>
      <c r="N565" s="1375"/>
      <c r="O565" s="1"/>
      <c r="P565" s="84"/>
      <c r="Q565" s="101"/>
      <c r="R565" s="101"/>
      <c r="S565" s="102"/>
      <c r="T565" s="101"/>
    </row>
    <row r="566" spans="1:20" ht="12" customHeight="1">
      <c r="A566" s="1309"/>
      <c r="B566" s="1311"/>
      <c r="C566" s="1364"/>
      <c r="D566" s="91">
        <v>1820</v>
      </c>
      <c r="E566" s="1369" t="s">
        <v>63</v>
      </c>
      <c r="F566" s="1369"/>
      <c r="G566" s="1369"/>
      <c r="H566" s="1369"/>
      <c r="I566" s="1377">
        <v>30000</v>
      </c>
      <c r="J566" s="1378"/>
      <c r="K566" s="1304">
        <f t="shared" si="6"/>
        <v>26129.032258064515</v>
      </c>
      <c r="L566" s="1304"/>
      <c r="M566" s="74">
        <v>3226</v>
      </c>
      <c r="N566" s="1375"/>
      <c r="O566" s="1"/>
      <c r="P566" s="84"/>
      <c r="Q566" s="101"/>
      <c r="R566" s="101"/>
      <c r="S566" s="102"/>
      <c r="T566" s="101"/>
    </row>
    <row r="567" spans="1:20" ht="12" customHeight="1">
      <c r="A567" s="1309"/>
      <c r="B567" s="1311"/>
      <c r="C567" s="1364"/>
      <c r="D567" s="91">
        <v>1947</v>
      </c>
      <c r="E567" s="1369" t="s">
        <v>64</v>
      </c>
      <c r="F567" s="1369"/>
      <c r="G567" s="1369"/>
      <c r="H567" s="1369"/>
      <c r="I567" s="1377">
        <v>3690</v>
      </c>
      <c r="J567" s="1378"/>
      <c r="K567" s="1304">
        <f t="shared" si="6"/>
        <v>3213.8709677419356</v>
      </c>
      <c r="L567" s="1304"/>
      <c r="M567" s="74">
        <v>476</v>
      </c>
      <c r="N567" s="1375"/>
      <c r="O567" s="1"/>
      <c r="P567" s="84"/>
      <c r="Q567" s="101"/>
      <c r="R567" s="101"/>
      <c r="S567" s="102"/>
      <c r="T567" s="101"/>
    </row>
    <row r="568" spans="1:20" ht="12" customHeight="1">
      <c r="A568" s="1309"/>
      <c r="B568" s="1311"/>
      <c r="C568" s="1364"/>
      <c r="D568" s="91">
        <v>2211</v>
      </c>
      <c r="E568" s="1369" t="s">
        <v>117</v>
      </c>
      <c r="F568" s="1369"/>
      <c r="G568" s="1369"/>
      <c r="H568" s="1369"/>
      <c r="I568" s="1377">
        <v>6473</v>
      </c>
      <c r="J568" s="1378"/>
      <c r="K568" s="1304">
        <f t="shared" si="6"/>
        <v>5637.7741935483873</v>
      </c>
      <c r="L568" s="1304"/>
      <c r="M568" s="74">
        <v>835</v>
      </c>
      <c r="N568" s="1375"/>
      <c r="O568" s="1"/>
      <c r="P568" s="84"/>
      <c r="Q568" s="101"/>
      <c r="R568" s="101"/>
      <c r="S568" s="102"/>
      <c r="T568" s="101"/>
    </row>
    <row r="569" spans="1:20" ht="12" customHeight="1">
      <c r="A569" s="1309"/>
      <c r="B569" s="1311"/>
      <c r="C569" s="1364"/>
      <c r="D569" s="91">
        <v>2224</v>
      </c>
      <c r="E569" s="1369" t="s">
        <v>65</v>
      </c>
      <c r="F569" s="1369"/>
      <c r="G569" s="1369"/>
      <c r="H569" s="1369"/>
      <c r="I569" s="1377">
        <v>9615</v>
      </c>
      <c r="J569" s="1378"/>
      <c r="K569" s="1304">
        <f t="shared" si="6"/>
        <v>8374.354838709678</v>
      </c>
      <c r="L569" s="1304"/>
      <c r="M569" s="74">
        <v>1197</v>
      </c>
      <c r="N569" s="1375"/>
      <c r="O569" s="1"/>
      <c r="P569" s="84"/>
      <c r="Q569" s="101"/>
      <c r="R569" s="101"/>
      <c r="S569" s="102"/>
      <c r="T569" s="101"/>
    </row>
    <row r="570" spans="1:20" ht="12" customHeight="1">
      <c r="A570" s="1309"/>
      <c r="B570" s="1311"/>
      <c r="C570" s="1364"/>
      <c r="D570" s="91">
        <v>2247</v>
      </c>
      <c r="E570" s="1369" t="s">
        <v>66</v>
      </c>
      <c r="F570" s="1369"/>
      <c r="G570" s="1369"/>
      <c r="H570" s="1369"/>
      <c r="I570" s="1377">
        <v>9615</v>
      </c>
      <c r="J570" s="1378"/>
      <c r="K570" s="1304">
        <f t="shared" si="6"/>
        <v>8374.354838709678</v>
      </c>
      <c r="L570" s="1304"/>
      <c r="M570" s="74">
        <v>1197</v>
      </c>
      <c r="N570" s="1375"/>
      <c r="O570" s="1"/>
      <c r="P570" s="84"/>
      <c r="Q570" s="101"/>
      <c r="R570" s="101"/>
      <c r="S570" s="102"/>
      <c r="T570" s="101"/>
    </row>
    <row r="571" spans="1:20" ht="12" customHeight="1">
      <c r="A571" s="1309"/>
      <c r="B571" s="1311"/>
      <c r="C571" s="1364"/>
      <c r="D571" s="91">
        <v>2265</v>
      </c>
      <c r="E571" s="1369" t="s">
        <v>67</v>
      </c>
      <c r="F571" s="1369"/>
      <c r="G571" s="1369"/>
      <c r="H571" s="1369"/>
      <c r="I571" s="1379">
        <f>SUM(I561*0.05)</f>
        <v>4807.5</v>
      </c>
      <c r="J571" s="1380"/>
      <c r="K571" s="1304">
        <f t="shared" si="6"/>
        <v>4187.177419354839</v>
      </c>
      <c r="L571" s="1304"/>
      <c r="M571" s="74">
        <v>598</v>
      </c>
      <c r="N571" s="1375"/>
      <c r="O571" s="1"/>
      <c r="P571" s="84"/>
      <c r="Q571" s="101"/>
      <c r="R571" s="101"/>
      <c r="S571" s="102"/>
      <c r="T571" s="101"/>
    </row>
    <row r="572" spans="1:20" ht="12" customHeight="1">
      <c r="A572" s="1309"/>
      <c r="B572" s="1311"/>
      <c r="C572" s="1364"/>
      <c r="D572" s="91">
        <v>2309</v>
      </c>
      <c r="E572" s="1369" t="s">
        <v>68</v>
      </c>
      <c r="F572" s="1369"/>
      <c r="G572" s="1369"/>
      <c r="H572" s="1369"/>
      <c r="I572" s="1366">
        <v>9615</v>
      </c>
      <c r="J572" s="1368"/>
      <c r="K572" s="1304">
        <f t="shared" si="6"/>
        <v>8374.354838709678</v>
      </c>
      <c r="L572" s="1304"/>
      <c r="M572" s="74">
        <v>1197</v>
      </c>
      <c r="N572" s="1375"/>
      <c r="P572" s="84"/>
      <c r="Q572" s="101"/>
      <c r="R572" s="101"/>
      <c r="S572" s="102"/>
      <c r="T572" s="101"/>
    </row>
    <row r="573" spans="1:20" ht="12" customHeight="1">
      <c r="A573" s="1309"/>
      <c r="B573" s="1311"/>
      <c r="C573" s="1364"/>
      <c r="D573" s="91">
        <v>1549</v>
      </c>
      <c r="E573" s="1366" t="s">
        <v>118</v>
      </c>
      <c r="F573" s="1367"/>
      <c r="G573" s="1367"/>
      <c r="H573" s="1368"/>
      <c r="I573" s="1370">
        <v>1250</v>
      </c>
      <c r="J573" s="1371"/>
      <c r="K573" s="1304">
        <f t="shared" si="6"/>
        <v>1088.7096774193549</v>
      </c>
      <c r="L573" s="1304"/>
      <c r="M573" s="74">
        <v>0</v>
      </c>
      <c r="N573" s="1375"/>
      <c r="O573" s="1"/>
      <c r="P573" s="84"/>
      <c r="Q573" s="101"/>
      <c r="R573" s="101"/>
      <c r="S573" s="102"/>
      <c r="T573" s="101"/>
    </row>
    <row r="574" spans="1:20" ht="12" customHeight="1">
      <c r="A574" s="1309"/>
      <c r="B574" s="1311"/>
      <c r="C574" s="1364"/>
      <c r="D574" s="92">
        <v>1978</v>
      </c>
      <c r="E574" s="1372" t="s">
        <v>119</v>
      </c>
      <c r="F574" s="1372"/>
      <c r="G574" s="1372"/>
      <c r="H574" s="1372"/>
      <c r="I574" s="1369">
        <v>21000</v>
      </c>
      <c r="J574" s="1369"/>
      <c r="K574" s="1304">
        <f t="shared" si="6"/>
        <v>18290.322580645159</v>
      </c>
      <c r="L574" s="1304"/>
      <c r="M574" s="74">
        <v>2710</v>
      </c>
      <c r="N574" s="1375"/>
      <c r="P574" s="84"/>
      <c r="Q574" s="101"/>
      <c r="R574" s="101"/>
      <c r="S574" s="102"/>
      <c r="T574" s="101"/>
    </row>
    <row r="575" spans="1:20" ht="12" customHeight="1">
      <c r="A575" s="1361"/>
      <c r="B575" s="1362"/>
      <c r="C575" s="1365"/>
      <c r="D575" s="92">
        <v>1541</v>
      </c>
      <c r="E575" s="1372" t="s">
        <v>120</v>
      </c>
      <c r="F575" s="1372"/>
      <c r="G575" s="1372"/>
      <c r="H575" s="1372"/>
      <c r="I575" s="1369">
        <v>200</v>
      </c>
      <c r="J575" s="1369"/>
      <c r="K575" s="1304">
        <f t="shared" si="6"/>
        <v>174.19354838709677</v>
      </c>
      <c r="L575" s="1304"/>
      <c r="M575" s="74">
        <v>26</v>
      </c>
      <c r="N575" s="1376"/>
      <c r="P575" s="84"/>
      <c r="Q575" s="101"/>
      <c r="R575" s="101"/>
      <c r="S575" s="102"/>
      <c r="T575" s="101"/>
    </row>
    <row r="576" spans="1:20" ht="12" customHeight="1">
      <c r="A576" s="88"/>
      <c r="B576" s="88"/>
      <c r="C576" s="88"/>
      <c r="D576" s="88"/>
      <c r="E576" s="1373" t="s">
        <v>121</v>
      </c>
      <c r="F576" s="1373"/>
      <c r="G576" s="1373"/>
      <c r="H576" s="1373"/>
      <c r="I576" s="1291">
        <f>SUM(I561:J575)</f>
        <v>343438.5</v>
      </c>
      <c r="J576" s="1291"/>
      <c r="K576" s="1291">
        <f>SUM(K561:L575)</f>
        <v>299123.85483870964</v>
      </c>
      <c r="L576" s="1291"/>
      <c r="M576" s="100">
        <f>SUM(M561:M575)</f>
        <v>38835</v>
      </c>
      <c r="N576" s="99"/>
      <c r="P576" s="84"/>
      <c r="Q576" s="101"/>
      <c r="R576" s="101"/>
      <c r="S576" s="101"/>
      <c r="T576" s="101"/>
    </row>
    <row r="577" spans="1:20" ht="12" customHeight="1">
      <c r="A577" s="93"/>
      <c r="B577" s="93"/>
      <c r="C577" s="93"/>
      <c r="D577" s="93"/>
      <c r="E577" s="94"/>
      <c r="F577" s="94"/>
      <c r="G577" s="94"/>
      <c r="H577" s="94"/>
      <c r="I577" s="95"/>
      <c r="J577" s="95"/>
      <c r="K577" s="96"/>
      <c r="L577" s="96"/>
      <c r="M577" s="93"/>
      <c r="N577" s="93"/>
      <c r="P577" s="104"/>
      <c r="Q577" s="102"/>
      <c r="R577" s="101"/>
      <c r="S577" s="101"/>
      <c r="T577" s="101"/>
    </row>
    <row r="578" spans="1:20" ht="15" customHeight="1">
      <c r="E578" s="85"/>
      <c r="F578" s="85"/>
      <c r="G578" s="85"/>
      <c r="H578" s="85"/>
      <c r="I578" s="1294"/>
      <c r="J578" s="1294"/>
      <c r="K578" s="85"/>
      <c r="L578" s="85"/>
    </row>
    <row r="579" spans="1:20" s="21" customFormat="1" ht="18.75">
      <c r="A579" s="1140" t="s">
        <v>12</v>
      </c>
      <c r="B579" s="1140"/>
      <c r="C579" s="1140"/>
      <c r="D579" s="1141" t="s">
        <v>25</v>
      </c>
      <c r="E579" s="1141"/>
      <c r="F579" s="1141"/>
      <c r="G579" s="1141"/>
      <c r="H579" s="1141"/>
      <c r="I579" s="19"/>
      <c r="J579" s="5"/>
      <c r="K579" s="5"/>
      <c r="L579" s="71" t="s">
        <v>13</v>
      </c>
      <c r="M579" s="71"/>
      <c r="N579" s="71"/>
      <c r="O579" s="20"/>
      <c r="P579" s="19"/>
    </row>
    <row r="580" spans="1:20" s="6" customFormat="1" ht="73.5" customHeight="1">
      <c r="A580" s="1351" t="s">
        <v>14</v>
      </c>
      <c r="B580" s="1351"/>
      <c r="C580" s="1351"/>
      <c r="D580" s="1351"/>
      <c r="E580" s="1351"/>
      <c r="F580" s="1351"/>
      <c r="G580" s="1351"/>
      <c r="H580" s="1351"/>
      <c r="I580" s="1351"/>
      <c r="J580" s="1351"/>
      <c r="K580" s="1351"/>
      <c r="L580" s="1351"/>
      <c r="M580" s="1351"/>
      <c r="N580" s="1351"/>
      <c r="O580" s="5"/>
      <c r="P580" s="5"/>
    </row>
    <row r="581" spans="1:20" ht="15" customHeight="1">
      <c r="A581" s="1206" t="s">
        <v>23</v>
      </c>
      <c r="B581" s="1206"/>
      <c r="C581" s="69" t="s">
        <v>28</v>
      </c>
      <c r="D581" s="10"/>
      <c r="E581" s="1207" t="s">
        <v>21</v>
      </c>
      <c r="F581" s="1208"/>
      <c r="G581" s="1208"/>
      <c r="H581" s="1208"/>
      <c r="I581" s="1209"/>
      <c r="J581" s="1281"/>
      <c r="K581" s="1211"/>
      <c r="L581" s="1211"/>
      <c r="M581" s="1211"/>
      <c r="N581" s="1212"/>
      <c r="O581" s="2"/>
      <c r="P581" s="2"/>
    </row>
    <row r="582" spans="1:20" ht="15.75" customHeight="1">
      <c r="A582" s="1213" t="s">
        <v>26</v>
      </c>
      <c r="B582" s="1213"/>
      <c r="C582" s="73" t="s">
        <v>27</v>
      </c>
      <c r="D582" s="12"/>
      <c r="E582" s="1214" t="s">
        <v>20</v>
      </c>
      <c r="F582" s="1215"/>
      <c r="G582" s="1215"/>
      <c r="H582" s="1215"/>
      <c r="I582" s="1216"/>
      <c r="J582" s="1210">
        <v>44562</v>
      </c>
      <c r="K582" s="1217"/>
      <c r="L582" s="1217"/>
      <c r="M582" s="1217"/>
      <c r="N582" s="1218"/>
      <c r="O582" s="2"/>
      <c r="P582" s="2"/>
    </row>
    <row r="583" spans="1:20" ht="17.25" customHeight="1">
      <c r="A583" s="1213" t="s">
        <v>15</v>
      </c>
      <c r="B583" s="1213"/>
      <c r="C583" s="73" t="s">
        <v>17</v>
      </c>
      <c r="D583" s="12"/>
      <c r="E583" s="1214" t="s">
        <v>18</v>
      </c>
      <c r="F583" s="1215"/>
      <c r="G583" s="1215"/>
      <c r="H583" s="1215"/>
      <c r="I583" s="1216"/>
      <c r="J583" s="1219" t="s">
        <v>129</v>
      </c>
      <c r="K583" s="1219"/>
      <c r="L583" s="1219"/>
      <c r="M583" s="1219"/>
      <c r="N583" s="1219"/>
      <c r="O583" s="2"/>
      <c r="P583" s="2"/>
    </row>
    <row r="584" spans="1:20" ht="17.25" customHeight="1">
      <c r="A584" s="1213" t="s">
        <v>16</v>
      </c>
      <c r="B584" s="1213"/>
      <c r="C584" s="72">
        <v>90065331</v>
      </c>
      <c r="D584" s="10"/>
      <c r="E584" s="1206" t="s">
        <v>19</v>
      </c>
      <c r="F584" s="1206"/>
      <c r="G584" s="1206"/>
      <c r="H584" s="1206"/>
      <c r="I584" s="1206"/>
      <c r="J584" s="1191" t="s">
        <v>130</v>
      </c>
      <c r="K584" s="1191"/>
      <c r="L584" s="1191"/>
      <c r="M584" s="1191"/>
      <c r="N584" s="1191"/>
      <c r="O584" s="2"/>
      <c r="P584" s="2"/>
    </row>
    <row r="585" spans="1:20" ht="13.5" customHeight="1">
      <c r="A585" s="1184" t="s">
        <v>0</v>
      </c>
      <c r="B585" s="1184"/>
      <c r="C585" s="72" t="s">
        <v>131</v>
      </c>
      <c r="D585" s="8"/>
      <c r="E585" s="1213" t="s">
        <v>22</v>
      </c>
      <c r="F585" s="1213"/>
      <c r="G585" s="1213"/>
      <c r="H585" s="1184" t="s">
        <v>37</v>
      </c>
      <c r="I585" s="1184"/>
      <c r="J585" s="1213" t="s">
        <v>24</v>
      </c>
      <c r="K585" s="1213"/>
      <c r="L585" s="1213"/>
      <c r="M585" s="1213"/>
      <c r="N585" s="98"/>
      <c r="O585" s="4"/>
      <c r="P585" s="1"/>
    </row>
    <row r="586" spans="1:20" ht="18.75">
      <c r="A586" s="1151" t="s">
        <v>1</v>
      </c>
      <c r="B586" s="1153"/>
      <c r="C586" s="1154"/>
      <c r="D586" s="1155" t="s">
        <v>2</v>
      </c>
      <c r="E586" s="1156"/>
      <c r="F586" s="1156"/>
      <c r="G586" s="1156"/>
      <c r="H586" s="1156"/>
      <c r="I586" s="1156"/>
      <c r="J586" s="1156"/>
      <c r="K586" s="1156"/>
      <c r="L586" s="1157"/>
      <c r="M586" s="1158" t="s">
        <v>10</v>
      </c>
      <c r="N586" s="1158" t="s">
        <v>11</v>
      </c>
      <c r="O586" s="1"/>
      <c r="P586" s="1"/>
    </row>
    <row r="587" spans="1:20" ht="18.75">
      <c r="A587" s="1161" t="s">
        <v>3</v>
      </c>
      <c r="B587" s="1161" t="s">
        <v>4</v>
      </c>
      <c r="C587" s="1163" t="s">
        <v>5</v>
      </c>
      <c r="D587" s="1165" t="s">
        <v>6</v>
      </c>
      <c r="E587" s="1151" t="s">
        <v>7</v>
      </c>
      <c r="F587" s="1153"/>
      <c r="G587" s="1153"/>
      <c r="H587" s="1153"/>
      <c r="I587" s="1153"/>
      <c r="J587" s="1153"/>
      <c r="K587" s="1153"/>
      <c r="L587" s="1154"/>
      <c r="M587" s="1159"/>
      <c r="N587" s="1159"/>
      <c r="O587" s="1"/>
      <c r="P587" s="1"/>
    </row>
    <row r="588" spans="1:20" ht="18.75">
      <c r="A588" s="1162"/>
      <c r="B588" s="1162"/>
      <c r="C588" s="1164"/>
      <c r="D588" s="1166"/>
      <c r="E588" s="1151" t="s">
        <v>8</v>
      </c>
      <c r="F588" s="1153"/>
      <c r="G588" s="1153"/>
      <c r="H588" s="1153"/>
      <c r="I588" s="1153"/>
      <c r="J588" s="1153"/>
      <c r="K588" s="1154"/>
      <c r="L588" s="23" t="s">
        <v>9</v>
      </c>
      <c r="M588" s="1160"/>
      <c r="N588" s="1160"/>
      <c r="O588" s="1"/>
      <c r="P588" s="1"/>
    </row>
    <row r="589" spans="1:20" ht="18.75" customHeight="1">
      <c r="A589" s="3"/>
      <c r="B589" s="3"/>
      <c r="C589" s="1358" t="s">
        <v>132</v>
      </c>
      <c r="D589" s="70" t="s">
        <v>29</v>
      </c>
      <c r="E589" s="1138" t="s">
        <v>99</v>
      </c>
      <c r="F589" s="1150"/>
      <c r="G589" s="1150"/>
      <c r="H589" s="1150"/>
      <c r="I589" s="1150"/>
      <c r="J589" s="1139"/>
      <c r="K589" s="7"/>
      <c r="L589" s="7"/>
      <c r="M589" s="105">
        <v>44562</v>
      </c>
      <c r="N589" s="7"/>
      <c r="O589" s="1"/>
      <c r="P589" s="1"/>
    </row>
    <row r="590" spans="1:20" ht="18.75">
      <c r="A590" s="3"/>
      <c r="B590" s="3"/>
      <c r="C590" s="1359"/>
      <c r="D590" s="29">
        <v>1</v>
      </c>
      <c r="E590" s="1144" t="s">
        <v>30</v>
      </c>
      <c r="F590" s="1145"/>
      <c r="G590" s="7"/>
      <c r="H590" s="1173">
        <v>30370</v>
      </c>
      <c r="I590" s="1174"/>
      <c r="J590" s="1175"/>
      <c r="K590" s="7"/>
      <c r="L590" s="7"/>
      <c r="M590" s="7"/>
      <c r="N590" s="7"/>
      <c r="O590" s="1"/>
      <c r="P590" s="1"/>
    </row>
    <row r="591" spans="1:20" ht="18.75">
      <c r="A591" s="3"/>
      <c r="B591" s="3"/>
      <c r="C591" s="1359"/>
      <c r="D591" s="69">
        <v>1001</v>
      </c>
      <c r="E591" s="1144" t="s">
        <v>31</v>
      </c>
      <c r="F591" s="1145"/>
      <c r="G591" s="7"/>
      <c r="H591" s="1173">
        <v>6650</v>
      </c>
      <c r="I591" s="1174"/>
      <c r="J591" s="1175"/>
      <c r="K591" s="7"/>
      <c r="L591" s="7"/>
      <c r="M591" s="7"/>
      <c r="N591" s="7"/>
      <c r="O591" s="1"/>
      <c r="P591" s="1"/>
    </row>
    <row r="592" spans="1:20" ht="18.75" customHeight="1">
      <c r="A592" s="3"/>
      <c r="B592" s="3"/>
      <c r="C592" s="1359"/>
      <c r="D592" s="69">
        <v>1210</v>
      </c>
      <c r="E592" s="1144" t="s">
        <v>71</v>
      </c>
      <c r="F592" s="1145"/>
      <c r="G592" s="7"/>
      <c r="H592" s="1173">
        <v>5000</v>
      </c>
      <c r="I592" s="1174"/>
      <c r="J592" s="1175"/>
      <c r="K592" s="30"/>
      <c r="L592" s="30"/>
      <c r="M592" s="30"/>
      <c r="N592" s="30"/>
      <c r="O592" s="1"/>
      <c r="P592" s="1"/>
    </row>
    <row r="593" spans="1:16" ht="18.75" customHeight="1">
      <c r="A593" s="3"/>
      <c r="B593" s="3"/>
      <c r="C593" s="1359"/>
      <c r="D593" s="69">
        <v>1810</v>
      </c>
      <c r="E593" s="1144" t="s">
        <v>32</v>
      </c>
      <c r="F593" s="1145"/>
      <c r="G593" s="7"/>
      <c r="H593" s="1173">
        <v>45555</v>
      </c>
      <c r="I593" s="1174"/>
      <c r="J593" s="1175"/>
      <c r="K593" s="31"/>
      <c r="L593" s="31"/>
      <c r="M593" s="1352" t="s">
        <v>133</v>
      </c>
      <c r="N593" s="1353"/>
      <c r="O593" s="1"/>
      <c r="P593" s="1"/>
    </row>
    <row r="594" spans="1:16" ht="18.75" customHeight="1">
      <c r="A594" s="3"/>
      <c r="B594" s="3"/>
      <c r="C594" s="1359"/>
      <c r="D594" s="69">
        <v>1820</v>
      </c>
      <c r="E594" s="1144" t="s">
        <v>72</v>
      </c>
      <c r="F594" s="1145"/>
      <c r="G594" s="7"/>
      <c r="H594" s="1173">
        <v>15000</v>
      </c>
      <c r="I594" s="1174"/>
      <c r="J594" s="1175"/>
      <c r="K594" s="31"/>
      <c r="L594" s="31"/>
      <c r="M594" s="1354"/>
      <c r="N594" s="1355"/>
      <c r="O594" s="1"/>
      <c r="P594" s="1"/>
    </row>
    <row r="595" spans="1:16" ht="18.75" customHeight="1">
      <c r="A595" s="3"/>
      <c r="B595" s="3"/>
      <c r="C595" s="1359"/>
      <c r="D595" s="69">
        <v>1947</v>
      </c>
      <c r="E595" s="1144" t="s">
        <v>73</v>
      </c>
      <c r="F595" s="1145"/>
      <c r="G595" s="7"/>
      <c r="H595" s="1173">
        <v>1848</v>
      </c>
      <c r="I595" s="1174"/>
      <c r="J595" s="1175"/>
      <c r="K595" s="31"/>
      <c r="L595" s="31"/>
      <c r="M595" s="1354"/>
      <c r="N595" s="1355"/>
      <c r="O595" s="1"/>
      <c r="P595" s="1"/>
    </row>
    <row r="596" spans="1:16" ht="18.75" customHeight="1">
      <c r="A596" s="3"/>
      <c r="B596" s="3"/>
      <c r="C596" s="1360"/>
      <c r="D596" s="69">
        <v>1978</v>
      </c>
      <c r="E596" s="1144" t="s">
        <v>74</v>
      </c>
      <c r="F596" s="1145"/>
      <c r="G596" s="7"/>
      <c r="H596" s="1173">
        <v>15000</v>
      </c>
      <c r="I596" s="1174"/>
      <c r="J596" s="1175"/>
      <c r="K596" s="30"/>
      <c r="L596" s="30"/>
      <c r="M596" s="1354"/>
      <c r="N596" s="1355"/>
      <c r="O596" s="1"/>
      <c r="P596" s="1"/>
    </row>
    <row r="597" spans="1:16" ht="18.75">
      <c r="A597" s="3"/>
      <c r="B597" s="3"/>
      <c r="C597" s="7"/>
      <c r="D597" s="69">
        <v>2211</v>
      </c>
      <c r="E597" s="1144" t="s">
        <v>75</v>
      </c>
      <c r="F597" s="1145"/>
      <c r="G597" s="7"/>
      <c r="H597" s="1173">
        <v>2544</v>
      </c>
      <c r="I597" s="1174"/>
      <c r="J597" s="1175"/>
      <c r="K597" s="7"/>
      <c r="L597" s="7"/>
      <c r="M597" s="1354"/>
      <c r="N597" s="1355"/>
      <c r="O597" s="1"/>
      <c r="P597" s="1"/>
    </row>
    <row r="598" spans="1:16" ht="18.75">
      <c r="A598" s="3"/>
      <c r="B598" s="3"/>
      <c r="C598" s="7"/>
      <c r="D598" s="69">
        <v>2224</v>
      </c>
      <c r="E598" s="1144" t="s">
        <v>33</v>
      </c>
      <c r="F598" s="1145"/>
      <c r="G598" s="7"/>
      <c r="H598" s="1173">
        <f>SUM(H590*0.1)</f>
        <v>3037</v>
      </c>
      <c r="I598" s="1174"/>
      <c r="J598" s="1175"/>
      <c r="K598" s="7"/>
      <c r="L598" s="7"/>
      <c r="M598" s="1354"/>
      <c r="N598" s="1355"/>
      <c r="O598" s="1"/>
      <c r="P598" s="1"/>
    </row>
    <row r="599" spans="1:16" ht="18.75">
      <c r="A599" s="3"/>
      <c r="B599" s="3"/>
      <c r="C599" s="7"/>
      <c r="D599" s="69">
        <v>2247</v>
      </c>
      <c r="E599" s="1144" t="s">
        <v>34</v>
      </c>
      <c r="F599" s="1145"/>
      <c r="G599" s="7"/>
      <c r="H599" s="1173">
        <f>SUM(H590*0.1)</f>
        <v>3037</v>
      </c>
      <c r="I599" s="1174"/>
      <c r="J599" s="1175"/>
      <c r="K599" s="7"/>
      <c r="L599" s="7"/>
      <c r="M599" s="1354"/>
      <c r="N599" s="1355"/>
      <c r="O599" s="1"/>
      <c r="P599" s="1"/>
    </row>
    <row r="600" spans="1:16" ht="18.75">
      <c r="A600" s="3"/>
      <c r="B600" s="3"/>
      <c r="C600" s="7"/>
      <c r="D600" s="69">
        <v>2265</v>
      </c>
      <c r="E600" s="1144" t="s">
        <v>35</v>
      </c>
      <c r="F600" s="1145"/>
      <c r="G600" s="7"/>
      <c r="H600" s="1228">
        <f>SUM(H590*0.05)</f>
        <v>1518.5</v>
      </c>
      <c r="I600" s="1229"/>
      <c r="J600" s="1230"/>
      <c r="K600" s="7"/>
      <c r="L600" s="7"/>
      <c r="M600" s="1354"/>
      <c r="N600" s="1355"/>
      <c r="O600" s="1"/>
      <c r="P600" s="1"/>
    </row>
    <row r="601" spans="1:16" ht="15.75">
      <c r="A601" s="3"/>
      <c r="B601" s="3"/>
      <c r="C601" s="7"/>
      <c r="D601" s="69">
        <v>2309</v>
      </c>
      <c r="E601" s="1144" t="s">
        <v>36</v>
      </c>
      <c r="F601" s="1145"/>
      <c r="G601" s="7"/>
      <c r="H601" s="1173">
        <f>SUM(H590*0.1)</f>
        <v>3037</v>
      </c>
      <c r="I601" s="1174"/>
      <c r="J601" s="1175"/>
      <c r="K601" s="7"/>
      <c r="L601" s="7"/>
      <c r="M601" s="1356"/>
      <c r="N601" s="1357"/>
    </row>
    <row r="602" spans="1:16" ht="18.75">
      <c r="A602" s="3"/>
      <c r="B602" s="3"/>
      <c r="C602" s="7"/>
      <c r="D602" s="69"/>
      <c r="E602" s="1148" t="s">
        <v>76</v>
      </c>
      <c r="F602" s="1283"/>
      <c r="G602" s="1149"/>
      <c r="H602" s="1220">
        <f>SUM(H590:J601)</f>
        <v>132596.5</v>
      </c>
      <c r="I602" s="1221"/>
      <c r="J602" s="1222"/>
      <c r="K602" s="7"/>
      <c r="L602" s="7"/>
      <c r="M602" s="7"/>
      <c r="N602" s="7"/>
      <c r="O602" s="1"/>
      <c r="P602" s="1"/>
    </row>
    <row r="603" spans="1:16" ht="15.75">
      <c r="A603" s="3"/>
      <c r="B603" s="3"/>
      <c r="C603" s="7"/>
      <c r="D603" s="69"/>
      <c r="E603" s="1144"/>
      <c r="F603" s="1195"/>
      <c r="G603" s="1145"/>
      <c r="H603" s="1173"/>
      <c r="I603" s="1174"/>
      <c r="J603" s="1175"/>
      <c r="K603" s="7"/>
      <c r="L603" s="7"/>
      <c r="M603" s="7"/>
      <c r="N603" s="7"/>
    </row>
    <row r="606" spans="1:16" s="21" customFormat="1" ht="18.75">
      <c r="A606" s="1140" t="s">
        <v>12</v>
      </c>
      <c r="B606" s="1140"/>
      <c r="C606" s="1140"/>
      <c r="D606" s="1141" t="s">
        <v>25</v>
      </c>
      <c r="E606" s="1141"/>
      <c r="F606" s="1141"/>
      <c r="G606" s="1141"/>
      <c r="H606" s="1141"/>
      <c r="I606" s="19"/>
      <c r="J606" s="5"/>
      <c r="K606" s="5"/>
      <c r="L606" s="71" t="s">
        <v>13</v>
      </c>
      <c r="M606" s="71"/>
      <c r="N606" s="71"/>
      <c r="O606" s="20"/>
      <c r="P606" s="19"/>
    </row>
    <row r="607" spans="1:16" s="6" customFormat="1" ht="73.5" customHeight="1">
      <c r="A607" s="5"/>
      <c r="B607" s="5"/>
      <c r="C607" s="1351" t="s">
        <v>14</v>
      </c>
      <c r="D607" s="1141"/>
      <c r="E607" s="1141"/>
      <c r="F607" s="1141"/>
      <c r="G607" s="1141"/>
      <c r="H607" s="1141"/>
      <c r="I607" s="1141"/>
      <c r="J607" s="1141"/>
      <c r="K607" s="1141"/>
      <c r="L607" s="1141"/>
      <c r="M607" s="5"/>
      <c r="N607" s="5"/>
      <c r="O607" s="5"/>
      <c r="P607" s="5"/>
    </row>
    <row r="608" spans="1:16" ht="15" customHeight="1">
      <c r="A608" s="1206" t="s">
        <v>23</v>
      </c>
      <c r="B608" s="1206"/>
      <c r="C608" s="46">
        <v>44567</v>
      </c>
      <c r="D608" s="32"/>
      <c r="E608" s="1207" t="s">
        <v>21</v>
      </c>
      <c r="F608" s="1208"/>
      <c r="G608" s="1208"/>
      <c r="H608" s="1208"/>
      <c r="I608" s="1209"/>
      <c r="J608" s="1281"/>
      <c r="K608" s="1211"/>
      <c r="L608" s="1211"/>
      <c r="M608" s="1211"/>
      <c r="N608" s="1212"/>
      <c r="O608" s="2"/>
      <c r="P608" s="2"/>
    </row>
    <row r="609" spans="1:20" ht="15.75" customHeight="1">
      <c r="A609" s="1213" t="s">
        <v>26</v>
      </c>
      <c r="B609" s="1213"/>
      <c r="C609" s="73" t="s">
        <v>27</v>
      </c>
      <c r="D609" s="98"/>
      <c r="E609" s="1214" t="s">
        <v>20</v>
      </c>
      <c r="F609" s="1215"/>
      <c r="G609" s="1215"/>
      <c r="H609" s="1215"/>
      <c r="I609" s="1216"/>
      <c r="J609" s="1210">
        <v>44562</v>
      </c>
      <c r="K609" s="1217"/>
      <c r="L609" s="1217"/>
      <c r="M609" s="1217"/>
      <c r="N609" s="1218"/>
      <c r="O609" s="2"/>
      <c r="P609" s="2"/>
    </row>
    <row r="610" spans="1:20" ht="17.25" customHeight="1">
      <c r="A610" s="1213" t="s">
        <v>15</v>
      </c>
      <c r="B610" s="1213"/>
      <c r="C610" s="73" t="s">
        <v>17</v>
      </c>
      <c r="D610" s="98"/>
      <c r="E610" s="1214" t="s">
        <v>18</v>
      </c>
      <c r="F610" s="1215"/>
      <c r="G610" s="1215"/>
      <c r="H610" s="1215"/>
      <c r="I610" s="1216"/>
      <c r="J610" s="1219" t="s">
        <v>137</v>
      </c>
      <c r="K610" s="1219"/>
      <c r="L610" s="1219"/>
      <c r="M610" s="1219"/>
      <c r="N610" s="1219"/>
      <c r="O610" s="2"/>
      <c r="P610" s="2"/>
    </row>
    <row r="611" spans="1:20" ht="17.25" customHeight="1">
      <c r="A611" s="1213" t="s">
        <v>16</v>
      </c>
      <c r="B611" s="1213"/>
      <c r="C611" s="72">
        <v>90065329</v>
      </c>
      <c r="D611" s="32"/>
      <c r="E611" s="1206" t="s">
        <v>19</v>
      </c>
      <c r="F611" s="1206"/>
      <c r="G611" s="1206"/>
      <c r="H611" s="1206"/>
      <c r="I611" s="1206"/>
      <c r="J611" s="1191" t="s">
        <v>130</v>
      </c>
      <c r="K611" s="1191"/>
      <c r="L611" s="1191"/>
      <c r="M611" s="1191"/>
      <c r="N611" s="1191"/>
      <c r="O611" s="2"/>
      <c r="P611" s="2"/>
    </row>
    <row r="612" spans="1:20" ht="13.5" customHeight="1">
      <c r="A612" s="1184" t="s">
        <v>0</v>
      </c>
      <c r="B612" s="1184"/>
      <c r="C612" s="33">
        <v>8220312152209</v>
      </c>
      <c r="D612" s="97"/>
      <c r="E612" s="1213" t="s">
        <v>22</v>
      </c>
      <c r="F612" s="1213"/>
      <c r="G612" s="1213"/>
      <c r="H612" s="1184" t="s">
        <v>37</v>
      </c>
      <c r="I612" s="1184"/>
      <c r="J612" s="1213" t="s">
        <v>24</v>
      </c>
      <c r="K612" s="1213"/>
      <c r="L612" s="1213"/>
      <c r="M612" s="1184" t="s">
        <v>136</v>
      </c>
      <c r="N612" s="1184"/>
      <c r="O612" s="4"/>
      <c r="P612" s="1"/>
    </row>
    <row r="613" spans="1:20" ht="18.75">
      <c r="A613" s="1151" t="s">
        <v>1</v>
      </c>
      <c r="B613" s="1153"/>
      <c r="C613" s="1154"/>
      <c r="D613" s="1155" t="s">
        <v>2</v>
      </c>
      <c r="E613" s="1156"/>
      <c r="F613" s="1156"/>
      <c r="G613" s="1156"/>
      <c r="H613" s="1156"/>
      <c r="I613" s="1156"/>
      <c r="J613" s="1156"/>
      <c r="K613" s="1156"/>
      <c r="L613" s="1157"/>
      <c r="M613" s="1158" t="s">
        <v>10</v>
      </c>
      <c r="N613" s="1158" t="s">
        <v>11</v>
      </c>
      <c r="O613" s="1"/>
      <c r="P613" s="1"/>
    </row>
    <row r="614" spans="1:20" ht="18.75">
      <c r="A614" s="1161" t="s">
        <v>3</v>
      </c>
      <c r="B614" s="1161" t="s">
        <v>4</v>
      </c>
      <c r="C614" s="1163" t="s">
        <v>5</v>
      </c>
      <c r="D614" s="1165" t="s">
        <v>6</v>
      </c>
      <c r="E614" s="1151" t="s">
        <v>7</v>
      </c>
      <c r="F614" s="1153"/>
      <c r="G614" s="1153"/>
      <c r="H614" s="1153"/>
      <c r="I614" s="1153"/>
      <c r="J614" s="1153"/>
      <c r="K614" s="1153"/>
      <c r="L614" s="1154"/>
      <c r="M614" s="1159"/>
      <c r="N614" s="1159"/>
      <c r="O614" s="1"/>
      <c r="P614" s="1"/>
    </row>
    <row r="615" spans="1:20" ht="18.75">
      <c r="A615" s="1162"/>
      <c r="B615" s="1162"/>
      <c r="C615" s="1164"/>
      <c r="D615" s="1166"/>
      <c r="E615" s="1151" t="s">
        <v>8</v>
      </c>
      <c r="F615" s="1153"/>
      <c r="G615" s="1153"/>
      <c r="H615" s="1153"/>
      <c r="I615" s="1153"/>
      <c r="J615" s="1153"/>
      <c r="K615" s="1154"/>
      <c r="L615" s="23" t="s">
        <v>9</v>
      </c>
      <c r="M615" s="1160"/>
      <c r="N615" s="1160"/>
      <c r="O615" s="1"/>
      <c r="P615" s="1"/>
    </row>
    <row r="616" spans="1:20" ht="90.75" customHeight="1">
      <c r="A616" s="1308"/>
      <c r="B616" s="1310"/>
      <c r="C616" s="1265" t="s">
        <v>132</v>
      </c>
      <c r="D616" s="87" t="s">
        <v>29</v>
      </c>
      <c r="E616" s="1345" t="s">
        <v>122</v>
      </c>
      <c r="F616" s="1346"/>
      <c r="G616" s="1346"/>
      <c r="H616" s="1346"/>
      <c r="I616" s="1346"/>
      <c r="J616" s="1347"/>
      <c r="K616" s="1348" t="s">
        <v>134</v>
      </c>
      <c r="L616" s="1348"/>
      <c r="M616" s="1345" t="s">
        <v>135</v>
      </c>
      <c r="N616" s="1347"/>
      <c r="O616" s="1"/>
      <c r="P616" s="1"/>
    </row>
    <row r="617" spans="1:20" ht="12" customHeight="1">
      <c r="A617" s="1309"/>
      <c r="B617" s="1311"/>
      <c r="C617" s="1266"/>
      <c r="D617" s="29">
        <v>1</v>
      </c>
      <c r="E617" s="1295" t="s">
        <v>30</v>
      </c>
      <c r="F617" s="1296"/>
      <c r="G617" s="83"/>
      <c r="H617" s="1297">
        <v>30370</v>
      </c>
      <c r="I617" s="1298"/>
      <c r="J617" s="1299"/>
      <c r="K617" s="1304">
        <f>SUM(H617/31*29)</f>
        <v>28410.645161290322</v>
      </c>
      <c r="L617" s="1304"/>
      <c r="M617" s="74">
        <v>1808</v>
      </c>
      <c r="N617" s="1349" t="s">
        <v>133</v>
      </c>
      <c r="O617" s="1"/>
      <c r="P617" s="84"/>
      <c r="Q617" s="101"/>
      <c r="R617" s="101"/>
      <c r="S617" s="102"/>
      <c r="T617" s="101"/>
    </row>
    <row r="618" spans="1:20" ht="12" customHeight="1">
      <c r="A618" s="1309"/>
      <c r="B618" s="1311"/>
      <c r="C618" s="1266"/>
      <c r="D618" s="69">
        <v>1001</v>
      </c>
      <c r="E618" s="1295" t="s">
        <v>31</v>
      </c>
      <c r="F618" s="1296"/>
      <c r="G618" s="83"/>
      <c r="H618" s="1297">
        <v>6650</v>
      </c>
      <c r="I618" s="1298"/>
      <c r="J618" s="1299"/>
      <c r="K618" s="1304">
        <f t="shared" ref="K618:K628" si="7">SUM(H618/31*29)</f>
        <v>6220.9677419354839</v>
      </c>
      <c r="L618" s="1304"/>
      <c r="M618" s="74">
        <v>264</v>
      </c>
      <c r="N618" s="1350"/>
      <c r="O618" s="1"/>
      <c r="P618" s="84"/>
      <c r="Q618" s="101"/>
      <c r="R618" s="101"/>
      <c r="S618" s="102"/>
      <c r="T618" s="101"/>
    </row>
    <row r="619" spans="1:20" ht="12" customHeight="1">
      <c r="A619" s="1309"/>
      <c r="B619" s="1311"/>
      <c r="C619" s="1266"/>
      <c r="D619" s="69">
        <v>1210</v>
      </c>
      <c r="E619" s="1295" t="s">
        <v>71</v>
      </c>
      <c r="F619" s="1296"/>
      <c r="G619" s="83"/>
      <c r="H619" s="1297">
        <v>5000</v>
      </c>
      <c r="I619" s="1298"/>
      <c r="J619" s="1299"/>
      <c r="K619" s="1304">
        <f t="shared" si="7"/>
        <v>4677.4193548387093</v>
      </c>
      <c r="L619" s="1304"/>
      <c r="M619" s="74">
        <v>323</v>
      </c>
      <c r="N619" s="1350"/>
      <c r="O619" s="1"/>
      <c r="P619" s="103"/>
      <c r="Q619" s="101"/>
      <c r="R619" s="101"/>
      <c r="S619" s="102"/>
      <c r="T619" s="101"/>
    </row>
    <row r="620" spans="1:20" ht="12" customHeight="1">
      <c r="A620" s="1309"/>
      <c r="B620" s="1311"/>
      <c r="C620" s="1266"/>
      <c r="D620" s="69">
        <v>1810</v>
      </c>
      <c r="E620" s="1295" t="s">
        <v>32</v>
      </c>
      <c r="F620" s="1296"/>
      <c r="G620" s="83"/>
      <c r="H620" s="1297">
        <v>45555</v>
      </c>
      <c r="I620" s="1298"/>
      <c r="J620" s="1299"/>
      <c r="K620" s="1304">
        <f t="shared" si="7"/>
        <v>42615.967741935485</v>
      </c>
      <c r="L620" s="1304"/>
      <c r="M620" s="74">
        <v>2173</v>
      </c>
      <c r="N620" s="1350"/>
      <c r="O620" s="1"/>
      <c r="P620" s="84"/>
      <c r="Q620" s="101"/>
      <c r="R620" s="101"/>
      <c r="S620" s="102"/>
      <c r="T620" s="101"/>
    </row>
    <row r="621" spans="1:20" ht="12" customHeight="1">
      <c r="A621" s="1309"/>
      <c r="B621" s="1311"/>
      <c r="C621" s="1266"/>
      <c r="D621" s="69">
        <v>1820</v>
      </c>
      <c r="E621" s="1295" t="s">
        <v>72</v>
      </c>
      <c r="F621" s="1296"/>
      <c r="G621" s="83"/>
      <c r="H621" s="1297">
        <v>15000</v>
      </c>
      <c r="I621" s="1298"/>
      <c r="J621" s="1299"/>
      <c r="K621" s="1304">
        <f t="shared" si="7"/>
        <v>14032.258064516129</v>
      </c>
      <c r="L621" s="1304"/>
      <c r="M621" s="74">
        <v>903</v>
      </c>
      <c r="N621" s="1350"/>
      <c r="O621" s="1"/>
      <c r="P621" s="84"/>
      <c r="Q621" s="101"/>
      <c r="R621" s="101"/>
      <c r="S621" s="102"/>
      <c r="T621" s="101"/>
    </row>
    <row r="622" spans="1:20" ht="12" customHeight="1">
      <c r="A622" s="1309"/>
      <c r="B622" s="1311"/>
      <c r="C622" s="1266"/>
      <c r="D622" s="69">
        <v>1947</v>
      </c>
      <c r="E622" s="1295" t="s">
        <v>73</v>
      </c>
      <c r="F622" s="1296"/>
      <c r="G622" s="83"/>
      <c r="H622" s="1297">
        <v>1848</v>
      </c>
      <c r="I622" s="1298"/>
      <c r="J622" s="1299"/>
      <c r="K622" s="1304">
        <f t="shared" si="7"/>
        <v>1728.7741935483871</v>
      </c>
      <c r="L622" s="1304"/>
      <c r="M622" s="74">
        <v>97</v>
      </c>
      <c r="N622" s="1350"/>
      <c r="O622" s="1"/>
      <c r="P622" s="84"/>
      <c r="Q622" s="101"/>
      <c r="R622" s="101"/>
      <c r="S622" s="102"/>
      <c r="T622" s="101"/>
    </row>
    <row r="623" spans="1:20" ht="12" customHeight="1">
      <c r="A623" s="1309"/>
      <c r="B623" s="1311"/>
      <c r="C623" s="1266"/>
      <c r="D623" s="69">
        <v>1978</v>
      </c>
      <c r="E623" s="1295" t="s">
        <v>74</v>
      </c>
      <c r="F623" s="1296"/>
      <c r="G623" s="83"/>
      <c r="H623" s="1297">
        <v>15000</v>
      </c>
      <c r="I623" s="1298"/>
      <c r="J623" s="1299"/>
      <c r="K623" s="1304">
        <f t="shared" si="7"/>
        <v>14032.258064516129</v>
      </c>
      <c r="L623" s="1304"/>
      <c r="M623" s="74">
        <v>581</v>
      </c>
      <c r="N623" s="1350"/>
      <c r="O623" s="1"/>
      <c r="P623" s="84"/>
      <c r="Q623" s="101"/>
      <c r="R623" s="101"/>
      <c r="S623" s="102"/>
      <c r="T623" s="101"/>
    </row>
    <row r="624" spans="1:20" ht="12" customHeight="1">
      <c r="A624" s="1309"/>
      <c r="B624" s="1311"/>
      <c r="C624" s="1266"/>
      <c r="D624" s="69">
        <v>2211</v>
      </c>
      <c r="E624" s="1295" t="s">
        <v>75</v>
      </c>
      <c r="F624" s="1296"/>
      <c r="G624" s="83"/>
      <c r="H624" s="1297">
        <v>2544</v>
      </c>
      <c r="I624" s="1298"/>
      <c r="J624" s="1299"/>
      <c r="K624" s="1304">
        <f t="shared" si="7"/>
        <v>2379.8709677419356</v>
      </c>
      <c r="L624" s="1304"/>
      <c r="M624" s="74">
        <v>111</v>
      </c>
      <c r="N624" s="1350"/>
      <c r="O624" s="1"/>
      <c r="P624" s="84"/>
      <c r="Q624" s="101"/>
      <c r="R624" s="101"/>
      <c r="S624" s="102"/>
      <c r="T624" s="101"/>
    </row>
    <row r="625" spans="1:20" ht="12" customHeight="1">
      <c r="A625" s="1309"/>
      <c r="B625" s="1311"/>
      <c r="C625" s="1266"/>
      <c r="D625" s="69">
        <v>2224</v>
      </c>
      <c r="E625" s="1295" t="s">
        <v>33</v>
      </c>
      <c r="F625" s="1296"/>
      <c r="G625" s="83"/>
      <c r="H625" s="1297">
        <f>SUM(H617*0.1)</f>
        <v>3037</v>
      </c>
      <c r="I625" s="1298"/>
      <c r="J625" s="1299"/>
      <c r="K625" s="1304">
        <f t="shared" si="7"/>
        <v>2841.0645161290322</v>
      </c>
      <c r="L625" s="1304"/>
      <c r="M625" s="74">
        <v>181</v>
      </c>
      <c r="N625" s="1350"/>
      <c r="O625" s="1"/>
      <c r="P625" s="84"/>
      <c r="Q625" s="101"/>
      <c r="R625" s="101"/>
      <c r="S625" s="102"/>
      <c r="T625" s="101"/>
    </row>
    <row r="626" spans="1:20" ht="12" customHeight="1">
      <c r="A626" s="1309"/>
      <c r="B626" s="1311"/>
      <c r="C626" s="1266"/>
      <c r="D626" s="69">
        <v>2247</v>
      </c>
      <c r="E626" s="1295" t="s">
        <v>34</v>
      </c>
      <c r="F626" s="1296"/>
      <c r="G626" s="83"/>
      <c r="H626" s="1297">
        <f>SUM(H617*0.1)</f>
        <v>3037</v>
      </c>
      <c r="I626" s="1298"/>
      <c r="J626" s="1299"/>
      <c r="K626" s="1304">
        <f t="shared" si="7"/>
        <v>2841.0645161290322</v>
      </c>
      <c r="L626" s="1304"/>
      <c r="M626" s="74">
        <v>181</v>
      </c>
      <c r="N626" s="1350"/>
      <c r="O626" s="1"/>
      <c r="P626" s="84"/>
      <c r="Q626" s="101"/>
      <c r="R626" s="101"/>
      <c r="S626" s="102"/>
      <c r="T626" s="101"/>
    </row>
    <row r="627" spans="1:20" ht="12" customHeight="1">
      <c r="A627" s="1309"/>
      <c r="B627" s="1311"/>
      <c r="C627" s="1266"/>
      <c r="D627" s="69">
        <v>2264</v>
      </c>
      <c r="E627" s="1295" t="s">
        <v>35</v>
      </c>
      <c r="F627" s="1296"/>
      <c r="G627" s="83"/>
      <c r="H627" s="1305">
        <f>SUM(H617*0.05)</f>
        <v>1518.5</v>
      </c>
      <c r="I627" s="1306"/>
      <c r="J627" s="1307"/>
      <c r="K627" s="1304">
        <f t="shared" si="7"/>
        <v>1420.5322580645161</v>
      </c>
      <c r="L627" s="1304"/>
      <c r="M627" s="74">
        <v>181</v>
      </c>
      <c r="N627" s="1350"/>
      <c r="O627" s="1"/>
      <c r="P627" s="84"/>
      <c r="Q627" s="101"/>
      <c r="R627" s="101"/>
      <c r="S627" s="102"/>
      <c r="T627" s="101"/>
    </row>
    <row r="628" spans="1:20" ht="12" customHeight="1">
      <c r="A628" s="1309"/>
      <c r="B628" s="1311"/>
      <c r="C628" s="1266"/>
      <c r="D628" s="69">
        <v>2309</v>
      </c>
      <c r="E628" s="1295" t="s">
        <v>36</v>
      </c>
      <c r="F628" s="1296"/>
      <c r="G628" s="83"/>
      <c r="H628" s="1297">
        <f>SUM(H617*0.1)</f>
        <v>3037</v>
      </c>
      <c r="I628" s="1298"/>
      <c r="J628" s="1299"/>
      <c r="K628" s="1304">
        <f t="shared" si="7"/>
        <v>2841.0645161290322</v>
      </c>
      <c r="L628" s="1304"/>
      <c r="M628" s="74">
        <v>181</v>
      </c>
      <c r="N628" s="1350"/>
      <c r="P628" s="84"/>
      <c r="Q628" s="101"/>
      <c r="R628" s="101"/>
      <c r="S628" s="102"/>
      <c r="T628" s="101"/>
    </row>
    <row r="629" spans="1:20" ht="12" customHeight="1">
      <c r="A629" s="88"/>
      <c r="B629" s="88"/>
      <c r="C629" s="88"/>
      <c r="D629" s="1285" t="s">
        <v>121</v>
      </c>
      <c r="E629" s="1286"/>
      <c r="F629" s="1286"/>
      <c r="G629" s="1287"/>
      <c r="H629" s="1288">
        <f>SUM(H617:J628)</f>
        <v>132596.5</v>
      </c>
      <c r="I629" s="1289"/>
      <c r="J629" s="1290"/>
      <c r="K629" s="1291">
        <f>SUM(K617:L628)</f>
        <v>124041.88709677418</v>
      </c>
      <c r="L629" s="1291"/>
      <c r="M629" s="100">
        <f>SUM(M617:M628)</f>
        <v>6984</v>
      </c>
      <c r="N629" s="99"/>
      <c r="P629" s="84"/>
      <c r="Q629" s="101"/>
      <c r="R629" s="101"/>
      <c r="S629" s="101"/>
      <c r="T629" s="101"/>
    </row>
    <row r="630" spans="1:20" ht="12" customHeight="1">
      <c r="A630" s="93"/>
      <c r="B630" s="93"/>
      <c r="C630" s="93"/>
      <c r="D630" s="93"/>
      <c r="E630" s="94"/>
      <c r="F630" s="94"/>
      <c r="G630" s="94"/>
      <c r="H630" s="94"/>
      <c r="I630" s="95"/>
      <c r="J630" s="95"/>
      <c r="K630" s="96"/>
      <c r="L630" s="96"/>
      <c r="M630" s="93"/>
      <c r="N630" s="93"/>
      <c r="P630" s="104"/>
      <c r="Q630" s="102"/>
      <c r="R630" s="101"/>
      <c r="S630" s="101"/>
      <c r="T630" s="101"/>
    </row>
    <row r="631" spans="1:20" ht="12" customHeight="1">
      <c r="A631" s="93"/>
      <c r="B631" s="93"/>
      <c r="C631" s="93"/>
      <c r="D631" s="93"/>
      <c r="E631" s="94"/>
      <c r="F631" s="94"/>
      <c r="G631" s="94"/>
      <c r="H631" s="94"/>
      <c r="I631" s="95"/>
      <c r="J631" s="95"/>
      <c r="K631" s="96"/>
      <c r="L631" s="96"/>
      <c r="M631" s="93"/>
      <c r="N631" s="93"/>
      <c r="P631" s="104"/>
      <c r="Q631" s="102"/>
      <c r="R631" s="101"/>
      <c r="S631" s="101"/>
      <c r="T631" s="101"/>
    </row>
    <row r="632" spans="1:20" ht="12" customHeight="1">
      <c r="A632" s="93"/>
      <c r="B632" s="93"/>
      <c r="C632" s="93"/>
      <c r="D632" s="93"/>
      <c r="E632" s="94"/>
      <c r="F632" s="94"/>
      <c r="G632" s="94"/>
      <c r="H632" s="94"/>
      <c r="I632" s="95"/>
      <c r="J632" s="95"/>
      <c r="K632" s="96"/>
      <c r="L632" s="96"/>
      <c r="M632" s="93"/>
      <c r="N632" s="93"/>
      <c r="P632" s="104"/>
      <c r="Q632" s="102"/>
      <c r="R632" s="101"/>
      <c r="S632" s="101"/>
      <c r="T632" s="101"/>
    </row>
    <row r="633" spans="1:20" ht="12" customHeight="1">
      <c r="A633" s="93"/>
      <c r="B633" s="93"/>
      <c r="C633" s="93"/>
      <c r="D633" s="93"/>
      <c r="E633" s="94"/>
      <c r="F633" s="94"/>
      <c r="G633" s="94"/>
      <c r="H633" s="94"/>
      <c r="I633" s="95"/>
      <c r="J633" s="95"/>
      <c r="K633" s="96"/>
      <c r="L633" s="96"/>
      <c r="M633" s="93"/>
      <c r="N633" s="93"/>
      <c r="P633" s="104"/>
      <c r="Q633" s="102"/>
      <c r="R633" s="101"/>
      <c r="S633" s="101"/>
      <c r="T633" s="101"/>
    </row>
    <row r="634" spans="1:20" ht="15" customHeight="1">
      <c r="E634" s="85"/>
      <c r="F634" s="85"/>
      <c r="G634" s="85"/>
      <c r="H634" s="85"/>
      <c r="I634" s="1294"/>
      <c r="J634" s="1294"/>
      <c r="K634" s="85"/>
      <c r="L634" s="85"/>
    </row>
    <row r="635" spans="1:20" s="21" customFormat="1" ht="18.75">
      <c r="A635" s="1140" t="s">
        <v>12</v>
      </c>
      <c r="B635" s="1140"/>
      <c r="C635" s="1140"/>
      <c r="D635" s="1141" t="s">
        <v>25</v>
      </c>
      <c r="E635" s="1141"/>
      <c r="F635" s="1141"/>
      <c r="G635" s="1141"/>
      <c r="H635" s="1141"/>
      <c r="I635" s="19"/>
      <c r="J635" s="5"/>
      <c r="K635" s="5"/>
      <c r="L635" s="71" t="s">
        <v>13</v>
      </c>
      <c r="M635" s="71"/>
      <c r="N635" s="71"/>
      <c r="O635" s="20"/>
      <c r="P635" s="19"/>
    </row>
    <row r="636" spans="1:20" s="6" customFormat="1" ht="73.5" customHeight="1">
      <c r="A636" s="1176" t="s">
        <v>14</v>
      </c>
      <c r="B636" s="1176"/>
      <c r="C636" s="1176"/>
      <c r="D636" s="1176"/>
      <c r="E636" s="1176"/>
      <c r="F636" s="1176"/>
      <c r="G636" s="1176"/>
      <c r="H636" s="1176"/>
      <c r="I636" s="1176"/>
      <c r="J636" s="1176"/>
      <c r="K636" s="1176"/>
      <c r="L636" s="1176"/>
      <c r="M636" s="1176"/>
      <c r="N636" s="1176"/>
      <c r="O636" s="5"/>
      <c r="P636" s="5"/>
    </row>
    <row r="637" spans="1:20" ht="15" customHeight="1">
      <c r="A637" s="1206" t="s">
        <v>23</v>
      </c>
      <c r="B637" s="1206"/>
      <c r="C637" s="46">
        <v>44567</v>
      </c>
      <c r="D637" s="32"/>
      <c r="E637" s="1207" t="s">
        <v>21</v>
      </c>
      <c r="F637" s="1208"/>
      <c r="G637" s="1208"/>
      <c r="H637" s="1208"/>
      <c r="I637" s="1209"/>
      <c r="J637" s="1281"/>
      <c r="K637" s="1211"/>
      <c r="L637" s="1211"/>
      <c r="M637" s="1211"/>
      <c r="N637" s="1212"/>
      <c r="O637" s="2"/>
      <c r="P637" s="2"/>
    </row>
    <row r="638" spans="1:20" ht="15.75" customHeight="1">
      <c r="A638" s="1213" t="s">
        <v>26</v>
      </c>
      <c r="B638" s="1213"/>
      <c r="C638" s="73" t="s">
        <v>27</v>
      </c>
      <c r="D638" s="98"/>
      <c r="E638" s="1214" t="s">
        <v>20</v>
      </c>
      <c r="F638" s="1215"/>
      <c r="G638" s="1215"/>
      <c r="H638" s="1215"/>
      <c r="I638" s="1216"/>
      <c r="J638" s="1210">
        <v>44562</v>
      </c>
      <c r="K638" s="1217"/>
      <c r="L638" s="1217"/>
      <c r="M638" s="1217"/>
      <c r="N638" s="1218"/>
      <c r="O638" s="2"/>
      <c r="P638" s="2"/>
    </row>
    <row r="639" spans="1:20" ht="17.25" customHeight="1">
      <c r="A639" s="1213" t="s">
        <v>15</v>
      </c>
      <c r="B639" s="1213"/>
      <c r="C639" s="73" t="s">
        <v>17</v>
      </c>
      <c r="D639" s="98"/>
      <c r="E639" s="1214" t="s">
        <v>18</v>
      </c>
      <c r="F639" s="1215"/>
      <c r="G639" s="1215"/>
      <c r="H639" s="1215"/>
      <c r="I639" s="1216"/>
      <c r="J639" s="1219" t="s">
        <v>129</v>
      </c>
      <c r="K639" s="1219"/>
      <c r="L639" s="1219"/>
      <c r="M639" s="1219"/>
      <c r="N639" s="1219"/>
      <c r="O639" s="2"/>
      <c r="P639" s="2"/>
    </row>
    <row r="640" spans="1:20" ht="17.25" customHeight="1">
      <c r="A640" s="1213" t="s">
        <v>16</v>
      </c>
      <c r="B640" s="1213"/>
      <c r="C640" s="72">
        <v>90065331</v>
      </c>
      <c r="D640" s="32"/>
      <c r="E640" s="1206" t="s">
        <v>19</v>
      </c>
      <c r="F640" s="1206"/>
      <c r="G640" s="1206"/>
      <c r="H640" s="1206"/>
      <c r="I640" s="1206"/>
      <c r="J640" s="1191" t="s">
        <v>130</v>
      </c>
      <c r="K640" s="1191"/>
      <c r="L640" s="1191"/>
      <c r="M640" s="1191"/>
      <c r="N640" s="1191"/>
      <c r="O640" s="2"/>
      <c r="P640" s="2"/>
    </row>
    <row r="641" spans="1:20" ht="13.5" customHeight="1">
      <c r="A641" s="1184" t="s">
        <v>0</v>
      </c>
      <c r="B641" s="1184"/>
      <c r="C641" s="33">
        <v>8220308205185</v>
      </c>
      <c r="D641" s="97"/>
      <c r="E641" s="1213" t="s">
        <v>22</v>
      </c>
      <c r="F641" s="1213"/>
      <c r="G641" s="1213"/>
      <c r="H641" s="1184" t="s">
        <v>37</v>
      </c>
      <c r="I641" s="1184"/>
      <c r="J641" s="1213" t="s">
        <v>24</v>
      </c>
      <c r="K641" s="1213"/>
      <c r="L641" s="1213"/>
      <c r="M641" s="1184" t="s">
        <v>136</v>
      </c>
      <c r="N641" s="1184"/>
      <c r="O641" s="4"/>
      <c r="P641" s="1"/>
    </row>
    <row r="642" spans="1:20" ht="18.75">
      <c r="A642" s="1151" t="s">
        <v>1</v>
      </c>
      <c r="B642" s="1153"/>
      <c r="C642" s="1154"/>
      <c r="D642" s="1155" t="s">
        <v>2</v>
      </c>
      <c r="E642" s="1156"/>
      <c r="F642" s="1156"/>
      <c r="G642" s="1156"/>
      <c r="H642" s="1156"/>
      <c r="I642" s="1156"/>
      <c r="J642" s="1156"/>
      <c r="K642" s="1156"/>
      <c r="L642" s="1157"/>
      <c r="M642" s="1158" t="s">
        <v>10</v>
      </c>
      <c r="N642" s="1158" t="s">
        <v>11</v>
      </c>
      <c r="O642" s="1"/>
      <c r="P642" s="1"/>
    </row>
    <row r="643" spans="1:20" ht="18.75">
      <c r="A643" s="1161" t="s">
        <v>3</v>
      </c>
      <c r="B643" s="1161" t="s">
        <v>4</v>
      </c>
      <c r="C643" s="1163" t="s">
        <v>5</v>
      </c>
      <c r="D643" s="1165" t="s">
        <v>6</v>
      </c>
      <c r="E643" s="1151" t="s">
        <v>7</v>
      </c>
      <c r="F643" s="1153"/>
      <c r="G643" s="1153"/>
      <c r="H643" s="1153"/>
      <c r="I643" s="1153"/>
      <c r="J643" s="1153"/>
      <c r="K643" s="1153"/>
      <c r="L643" s="1154"/>
      <c r="M643" s="1159"/>
      <c r="N643" s="1159"/>
      <c r="O643" s="1"/>
      <c r="P643" s="1"/>
    </row>
    <row r="644" spans="1:20" ht="18.75">
      <c r="A644" s="1162"/>
      <c r="B644" s="1162"/>
      <c r="C644" s="1164"/>
      <c r="D644" s="1166"/>
      <c r="E644" s="1151" t="s">
        <v>8</v>
      </c>
      <c r="F644" s="1153"/>
      <c r="G644" s="1153"/>
      <c r="H644" s="1153"/>
      <c r="I644" s="1153"/>
      <c r="J644" s="1153"/>
      <c r="K644" s="1154"/>
      <c r="L644" s="23" t="s">
        <v>9</v>
      </c>
      <c r="M644" s="1160"/>
      <c r="N644" s="1160"/>
      <c r="O644" s="1"/>
      <c r="P644" s="1"/>
    </row>
    <row r="645" spans="1:20" ht="90.75" customHeight="1">
      <c r="A645" s="1308"/>
      <c r="B645" s="1310"/>
      <c r="C645" s="1265" t="s">
        <v>132</v>
      </c>
      <c r="D645" s="87" t="s">
        <v>29</v>
      </c>
      <c r="E645" s="1345" t="s">
        <v>122</v>
      </c>
      <c r="F645" s="1346"/>
      <c r="G645" s="1346"/>
      <c r="H645" s="1346"/>
      <c r="I645" s="1346"/>
      <c r="J645" s="1347"/>
      <c r="K645" s="1348" t="s">
        <v>134</v>
      </c>
      <c r="L645" s="1348"/>
      <c r="M645" s="1345" t="s">
        <v>135</v>
      </c>
      <c r="N645" s="1347"/>
      <c r="O645" s="1"/>
      <c r="P645" s="1"/>
    </row>
    <row r="646" spans="1:20" ht="12" customHeight="1">
      <c r="A646" s="1309"/>
      <c r="B646" s="1311"/>
      <c r="C646" s="1266"/>
      <c r="D646" s="29">
        <v>1</v>
      </c>
      <c r="E646" s="1295" t="s">
        <v>30</v>
      </c>
      <c r="F646" s="1296"/>
      <c r="G646" s="83"/>
      <c r="H646" s="1297">
        <v>30370</v>
      </c>
      <c r="I646" s="1298"/>
      <c r="J646" s="1299"/>
      <c r="K646" s="1304">
        <f>SUM(H646/31*29)</f>
        <v>28410.645161290322</v>
      </c>
      <c r="L646" s="1304"/>
      <c r="M646" s="74">
        <v>1808</v>
      </c>
      <c r="N646" s="1349" t="s">
        <v>133</v>
      </c>
      <c r="O646" s="1"/>
      <c r="P646" s="84"/>
      <c r="Q646" s="101"/>
      <c r="R646" s="101"/>
      <c r="S646" s="102"/>
      <c r="T646" s="101"/>
    </row>
    <row r="647" spans="1:20" ht="12" customHeight="1">
      <c r="A647" s="1309"/>
      <c r="B647" s="1311"/>
      <c r="C647" s="1266"/>
      <c r="D647" s="69">
        <v>1001</v>
      </c>
      <c r="E647" s="1295" t="s">
        <v>31</v>
      </c>
      <c r="F647" s="1296"/>
      <c r="G647" s="83"/>
      <c r="H647" s="1297">
        <v>6650</v>
      </c>
      <c r="I647" s="1298"/>
      <c r="J647" s="1299"/>
      <c r="K647" s="1304">
        <f t="shared" ref="K647:K657" si="8">SUM(H647/31*29)</f>
        <v>6220.9677419354839</v>
      </c>
      <c r="L647" s="1304"/>
      <c r="M647" s="74">
        <v>264</v>
      </c>
      <c r="N647" s="1350"/>
      <c r="O647" s="1"/>
      <c r="P647" s="84"/>
      <c r="Q647" s="101"/>
      <c r="R647" s="101"/>
      <c r="S647" s="102"/>
      <c r="T647" s="101"/>
    </row>
    <row r="648" spans="1:20" ht="12" customHeight="1">
      <c r="A648" s="1309"/>
      <c r="B648" s="1311"/>
      <c r="C648" s="1266"/>
      <c r="D648" s="69">
        <v>1210</v>
      </c>
      <c r="E648" s="1295" t="s">
        <v>71</v>
      </c>
      <c r="F648" s="1296"/>
      <c r="G648" s="83"/>
      <c r="H648" s="1297">
        <v>5000</v>
      </c>
      <c r="I648" s="1298"/>
      <c r="J648" s="1299"/>
      <c r="K648" s="1304">
        <f t="shared" si="8"/>
        <v>4677.4193548387093</v>
      </c>
      <c r="L648" s="1304"/>
      <c r="M648" s="74">
        <v>323</v>
      </c>
      <c r="N648" s="1350"/>
      <c r="O648" s="1"/>
      <c r="P648" s="103"/>
      <c r="Q648" s="101"/>
      <c r="R648" s="101"/>
      <c r="S648" s="102"/>
      <c r="T648" s="101"/>
    </row>
    <row r="649" spans="1:20" ht="12" customHeight="1">
      <c r="A649" s="1309"/>
      <c r="B649" s="1311"/>
      <c r="C649" s="1266"/>
      <c r="D649" s="69">
        <v>1810</v>
      </c>
      <c r="E649" s="1295" t="s">
        <v>32</v>
      </c>
      <c r="F649" s="1296"/>
      <c r="G649" s="83"/>
      <c r="H649" s="1297">
        <v>45555</v>
      </c>
      <c r="I649" s="1298"/>
      <c r="J649" s="1299"/>
      <c r="K649" s="1304">
        <f t="shared" si="8"/>
        <v>42615.967741935485</v>
      </c>
      <c r="L649" s="1304"/>
      <c r="M649" s="74">
        <v>2173</v>
      </c>
      <c r="N649" s="1350"/>
      <c r="O649" s="1"/>
      <c r="P649" s="84"/>
      <c r="Q649" s="101"/>
      <c r="R649" s="101"/>
      <c r="S649" s="102"/>
      <c r="T649" s="101"/>
    </row>
    <row r="650" spans="1:20" ht="12" customHeight="1">
      <c r="A650" s="1309"/>
      <c r="B650" s="1311"/>
      <c r="C650" s="1266"/>
      <c r="D650" s="69">
        <v>1820</v>
      </c>
      <c r="E650" s="1295" t="s">
        <v>72</v>
      </c>
      <c r="F650" s="1296"/>
      <c r="G650" s="83"/>
      <c r="H650" s="1297">
        <v>15000</v>
      </c>
      <c r="I650" s="1298"/>
      <c r="J650" s="1299"/>
      <c r="K650" s="1304">
        <f t="shared" si="8"/>
        <v>14032.258064516129</v>
      </c>
      <c r="L650" s="1304"/>
      <c r="M650" s="74">
        <v>903</v>
      </c>
      <c r="N650" s="1350"/>
      <c r="O650" s="1"/>
      <c r="P650" s="84"/>
      <c r="Q650" s="101"/>
      <c r="R650" s="101"/>
      <c r="S650" s="102"/>
      <c r="T650" s="101"/>
    </row>
    <row r="651" spans="1:20" ht="12" customHeight="1">
      <c r="A651" s="1309"/>
      <c r="B651" s="1311"/>
      <c r="C651" s="1266"/>
      <c r="D651" s="69">
        <v>1947</v>
      </c>
      <c r="E651" s="1295" t="s">
        <v>73</v>
      </c>
      <c r="F651" s="1296"/>
      <c r="G651" s="83"/>
      <c r="H651" s="1297">
        <v>1848</v>
      </c>
      <c r="I651" s="1298"/>
      <c r="J651" s="1299"/>
      <c r="K651" s="1304">
        <f t="shared" si="8"/>
        <v>1728.7741935483871</v>
      </c>
      <c r="L651" s="1304"/>
      <c r="M651" s="74">
        <v>97</v>
      </c>
      <c r="N651" s="1350"/>
      <c r="O651" s="1"/>
      <c r="P651" s="84"/>
      <c r="Q651" s="101"/>
      <c r="R651" s="101"/>
      <c r="S651" s="102"/>
      <c r="T651" s="101"/>
    </row>
    <row r="652" spans="1:20" ht="12" customHeight="1">
      <c r="A652" s="1309"/>
      <c r="B652" s="1311"/>
      <c r="C652" s="1266"/>
      <c r="D652" s="69">
        <v>1978</v>
      </c>
      <c r="E652" s="1295" t="s">
        <v>74</v>
      </c>
      <c r="F652" s="1296"/>
      <c r="G652" s="83"/>
      <c r="H652" s="1297">
        <v>15000</v>
      </c>
      <c r="I652" s="1298"/>
      <c r="J652" s="1299"/>
      <c r="K652" s="1304">
        <f t="shared" si="8"/>
        <v>14032.258064516129</v>
      </c>
      <c r="L652" s="1304"/>
      <c r="M652" s="74">
        <v>581</v>
      </c>
      <c r="N652" s="1350"/>
      <c r="O652" s="1"/>
      <c r="P652" s="84"/>
      <c r="Q652" s="101"/>
      <c r="R652" s="101"/>
      <c r="S652" s="102"/>
      <c r="T652" s="101"/>
    </row>
    <row r="653" spans="1:20" ht="12" customHeight="1">
      <c r="A653" s="1309"/>
      <c r="B653" s="1311"/>
      <c r="C653" s="1266"/>
      <c r="D653" s="69">
        <v>2211</v>
      </c>
      <c r="E653" s="1295" t="s">
        <v>75</v>
      </c>
      <c r="F653" s="1296"/>
      <c r="G653" s="83"/>
      <c r="H653" s="1297">
        <v>2544</v>
      </c>
      <c r="I653" s="1298"/>
      <c r="J653" s="1299"/>
      <c r="K653" s="1304">
        <f t="shared" si="8"/>
        <v>2379.8709677419356</v>
      </c>
      <c r="L653" s="1304"/>
      <c r="M653" s="74">
        <v>111</v>
      </c>
      <c r="N653" s="1350"/>
      <c r="O653" s="1"/>
      <c r="P653" s="84"/>
      <c r="Q653" s="101"/>
      <c r="R653" s="101"/>
      <c r="S653" s="102"/>
      <c r="T653" s="101"/>
    </row>
    <row r="654" spans="1:20" ht="12" customHeight="1">
      <c r="A654" s="1309"/>
      <c r="B654" s="1311"/>
      <c r="C654" s="1266"/>
      <c r="D654" s="69">
        <v>2224</v>
      </c>
      <c r="E654" s="1295" t="s">
        <v>33</v>
      </c>
      <c r="F654" s="1296"/>
      <c r="G654" s="83"/>
      <c r="H654" s="1297">
        <f>SUM(H646*0.1)</f>
        <v>3037</v>
      </c>
      <c r="I654" s="1298"/>
      <c r="J654" s="1299"/>
      <c r="K654" s="1304">
        <f t="shared" si="8"/>
        <v>2841.0645161290322</v>
      </c>
      <c r="L654" s="1304"/>
      <c r="M654" s="74">
        <v>181</v>
      </c>
      <c r="N654" s="1350"/>
      <c r="O654" s="1"/>
      <c r="P654" s="84"/>
      <c r="Q654" s="101"/>
      <c r="R654" s="101"/>
      <c r="S654" s="102"/>
      <c r="T654" s="101"/>
    </row>
    <row r="655" spans="1:20" ht="12" customHeight="1">
      <c r="A655" s="1309"/>
      <c r="B655" s="1311"/>
      <c r="C655" s="1266"/>
      <c r="D655" s="69">
        <v>2247</v>
      </c>
      <c r="E655" s="1295" t="s">
        <v>34</v>
      </c>
      <c r="F655" s="1296"/>
      <c r="G655" s="83"/>
      <c r="H655" s="1297">
        <f>SUM(H646*0.1)</f>
        <v>3037</v>
      </c>
      <c r="I655" s="1298"/>
      <c r="J655" s="1299"/>
      <c r="K655" s="1304">
        <f t="shared" si="8"/>
        <v>2841.0645161290322</v>
      </c>
      <c r="L655" s="1304"/>
      <c r="M655" s="74">
        <v>181</v>
      </c>
      <c r="N655" s="1350"/>
      <c r="O655" s="1"/>
      <c r="P655" s="84"/>
      <c r="Q655" s="101"/>
      <c r="R655" s="101"/>
      <c r="S655" s="102"/>
      <c r="T655" s="101"/>
    </row>
    <row r="656" spans="1:20" ht="12" customHeight="1">
      <c r="A656" s="1309"/>
      <c r="B656" s="1311"/>
      <c r="C656" s="1266"/>
      <c r="D656" s="69">
        <v>2264</v>
      </c>
      <c r="E656" s="1295" t="s">
        <v>35</v>
      </c>
      <c r="F656" s="1296"/>
      <c r="G656" s="83"/>
      <c r="H656" s="1305">
        <f>SUM(H646*0.05)</f>
        <v>1518.5</v>
      </c>
      <c r="I656" s="1306"/>
      <c r="J656" s="1307"/>
      <c r="K656" s="1304">
        <f t="shared" si="8"/>
        <v>1420.5322580645161</v>
      </c>
      <c r="L656" s="1304"/>
      <c r="M656" s="74">
        <v>181</v>
      </c>
      <c r="N656" s="1350"/>
      <c r="O656" s="1"/>
      <c r="P656" s="84"/>
      <c r="Q656" s="101"/>
      <c r="R656" s="101"/>
      <c r="S656" s="102"/>
      <c r="T656" s="101"/>
    </row>
    <row r="657" spans="1:20" ht="12" customHeight="1">
      <c r="A657" s="1309"/>
      <c r="B657" s="1311"/>
      <c r="C657" s="1266"/>
      <c r="D657" s="69">
        <v>2309</v>
      </c>
      <c r="E657" s="1295" t="s">
        <v>36</v>
      </c>
      <c r="F657" s="1296"/>
      <c r="G657" s="83"/>
      <c r="H657" s="1297">
        <f>SUM(H646*0.1)</f>
        <v>3037</v>
      </c>
      <c r="I657" s="1298"/>
      <c r="J657" s="1299"/>
      <c r="K657" s="1304">
        <f t="shared" si="8"/>
        <v>2841.0645161290322</v>
      </c>
      <c r="L657" s="1304"/>
      <c r="M657" s="74">
        <v>181</v>
      </c>
      <c r="N657" s="1350"/>
      <c r="P657" s="84"/>
      <c r="Q657" s="101"/>
      <c r="R657" s="101"/>
      <c r="S657" s="102"/>
      <c r="T657" s="101"/>
    </row>
    <row r="658" spans="1:20" ht="12" customHeight="1">
      <c r="A658" s="88"/>
      <c r="B658" s="88"/>
      <c r="C658" s="88"/>
      <c r="D658" s="1285" t="s">
        <v>121</v>
      </c>
      <c r="E658" s="1286"/>
      <c r="F658" s="1286"/>
      <c r="G658" s="1287"/>
      <c r="H658" s="1288">
        <f>SUM(H646:J657)</f>
        <v>132596.5</v>
      </c>
      <c r="I658" s="1289"/>
      <c r="J658" s="1290"/>
      <c r="K658" s="1291">
        <f>SUM(K646:L657)</f>
        <v>124041.88709677418</v>
      </c>
      <c r="L658" s="1291"/>
      <c r="M658" s="100">
        <f>SUM(M646:M657)</f>
        <v>6984</v>
      </c>
      <c r="N658" s="99"/>
      <c r="P658" s="84"/>
      <c r="Q658" s="101"/>
      <c r="R658" s="101"/>
      <c r="S658" s="101"/>
      <c r="T658" s="101"/>
    </row>
    <row r="659" spans="1:20" ht="12" customHeight="1">
      <c r="A659" s="93"/>
      <c r="B659" s="93"/>
      <c r="C659" s="93"/>
      <c r="D659" s="93"/>
      <c r="E659" s="94"/>
      <c r="F659" s="94"/>
      <c r="G659" s="94"/>
      <c r="H659" s="94"/>
      <c r="I659" s="95"/>
      <c r="J659" s="95"/>
      <c r="K659" s="96"/>
      <c r="L659" s="96"/>
      <c r="M659" s="93"/>
      <c r="N659" s="93"/>
      <c r="P659" s="104"/>
      <c r="Q659" s="102"/>
      <c r="R659" s="101"/>
      <c r="S659" s="101"/>
      <c r="T659" s="101"/>
    </row>
    <row r="660" spans="1:20" ht="12" customHeight="1">
      <c r="A660" s="93"/>
      <c r="B660" s="93"/>
      <c r="C660" s="93"/>
      <c r="D660" s="93"/>
      <c r="E660" s="94"/>
      <c r="F660" s="94"/>
      <c r="G660" s="94"/>
      <c r="H660" s="94"/>
      <c r="I660" s="95"/>
      <c r="J660" s="95"/>
      <c r="K660" s="96"/>
      <c r="L660" s="96"/>
      <c r="M660" s="93"/>
      <c r="N660" s="93"/>
      <c r="P660" s="104"/>
      <c r="Q660" s="102"/>
      <c r="R660" s="101"/>
      <c r="S660" s="101"/>
      <c r="T660" s="101"/>
    </row>
    <row r="661" spans="1:20" ht="12" customHeight="1">
      <c r="A661" s="93"/>
      <c r="B661" s="93"/>
      <c r="C661" s="93"/>
      <c r="D661" s="93"/>
      <c r="E661" s="94"/>
      <c r="F661" s="94"/>
      <c r="G661" s="94"/>
      <c r="H661" s="94"/>
      <c r="I661" s="95"/>
      <c r="J661" s="95"/>
      <c r="K661" s="96"/>
      <c r="L661" s="96"/>
      <c r="M661" s="93"/>
      <c r="N661" s="93"/>
      <c r="P661" s="104"/>
      <c r="Q661" s="102"/>
      <c r="R661" s="101"/>
      <c r="S661" s="101"/>
      <c r="T661" s="101"/>
    </row>
    <row r="662" spans="1:20" ht="12" customHeight="1">
      <c r="A662" s="93"/>
      <c r="B662" s="93"/>
      <c r="C662" s="93"/>
      <c r="D662" s="93"/>
      <c r="E662" s="94"/>
      <c r="F662" s="94"/>
      <c r="G662" s="94"/>
      <c r="H662" s="94"/>
      <c r="I662" s="95"/>
      <c r="J662" s="95"/>
      <c r="K662" s="96"/>
      <c r="L662" s="96"/>
      <c r="M662" s="93"/>
      <c r="N662" s="93"/>
      <c r="P662" s="104"/>
      <c r="Q662" s="102"/>
      <c r="R662" s="101"/>
      <c r="S662" s="101"/>
      <c r="T662" s="101"/>
    </row>
    <row r="663" spans="1:20" ht="15" customHeight="1">
      <c r="E663" s="85"/>
      <c r="F663" s="85"/>
      <c r="G663" s="85"/>
      <c r="H663" s="85"/>
      <c r="I663" s="1294"/>
      <c r="J663" s="1294"/>
      <c r="K663" s="85"/>
      <c r="L663" s="85"/>
    </row>
    <row r="664" spans="1:20" s="21" customFormat="1" ht="18.75">
      <c r="A664" s="1140" t="s">
        <v>12</v>
      </c>
      <c r="B664" s="1140"/>
      <c r="C664" s="1140"/>
      <c r="D664" s="1141" t="s">
        <v>25</v>
      </c>
      <c r="E664" s="1141"/>
      <c r="F664" s="1141"/>
      <c r="G664" s="1141"/>
      <c r="H664" s="1141"/>
      <c r="I664" s="19"/>
      <c r="J664" s="5"/>
      <c r="K664" s="5"/>
      <c r="L664" s="71" t="s">
        <v>13</v>
      </c>
      <c r="M664" s="71"/>
      <c r="N664" s="71"/>
      <c r="O664" s="20"/>
      <c r="P664" s="19"/>
    </row>
    <row r="665" spans="1:20" s="6" customFormat="1" ht="73.5" customHeight="1">
      <c r="A665" s="5"/>
      <c r="B665" s="5"/>
      <c r="C665" s="1351" t="s">
        <v>14</v>
      </c>
      <c r="D665" s="1141"/>
      <c r="E665" s="1141"/>
      <c r="F665" s="1141"/>
      <c r="G665" s="1141"/>
      <c r="H665" s="1141"/>
      <c r="I665" s="1141"/>
      <c r="J665" s="1141"/>
      <c r="K665" s="1141"/>
      <c r="L665" s="1141"/>
      <c r="M665" s="5"/>
      <c r="N665" s="5"/>
      <c r="O665" s="5"/>
      <c r="P665" s="5"/>
    </row>
    <row r="666" spans="1:20" ht="15" customHeight="1">
      <c r="A666" s="1206" t="s">
        <v>23</v>
      </c>
      <c r="B666" s="1206"/>
      <c r="C666" s="46">
        <v>44568</v>
      </c>
      <c r="D666" s="32"/>
      <c r="E666" s="1207" t="s">
        <v>21</v>
      </c>
      <c r="F666" s="1208"/>
      <c r="G666" s="1208"/>
      <c r="H666" s="1208"/>
      <c r="I666" s="1209"/>
      <c r="J666" s="1281"/>
      <c r="K666" s="1211"/>
      <c r="L666" s="1211"/>
      <c r="M666" s="1211"/>
      <c r="N666" s="1212"/>
      <c r="O666" s="2"/>
      <c r="P666" s="2"/>
    </row>
    <row r="667" spans="1:20" ht="15.75" customHeight="1">
      <c r="A667" s="1213" t="s">
        <v>26</v>
      </c>
      <c r="B667" s="1213"/>
      <c r="C667" s="81" t="s">
        <v>27</v>
      </c>
      <c r="D667" s="98"/>
      <c r="E667" s="1214" t="s">
        <v>20</v>
      </c>
      <c r="F667" s="1215"/>
      <c r="G667" s="1215"/>
      <c r="H667" s="1215"/>
      <c r="I667" s="1216"/>
      <c r="J667" s="1210">
        <v>44562</v>
      </c>
      <c r="K667" s="1217"/>
      <c r="L667" s="1217"/>
      <c r="M667" s="1217"/>
      <c r="N667" s="1218"/>
      <c r="O667" s="2"/>
      <c r="P667" s="2"/>
    </row>
    <row r="668" spans="1:20" ht="17.25" customHeight="1">
      <c r="A668" s="1213" t="s">
        <v>15</v>
      </c>
      <c r="B668" s="1213"/>
      <c r="C668" s="81" t="s">
        <v>17</v>
      </c>
      <c r="D668" s="98"/>
      <c r="E668" s="1214" t="s">
        <v>18</v>
      </c>
      <c r="F668" s="1215"/>
      <c r="G668" s="1215"/>
      <c r="H668" s="1215"/>
      <c r="I668" s="1216"/>
      <c r="J668" s="1219" t="s">
        <v>138</v>
      </c>
      <c r="K668" s="1219"/>
      <c r="L668" s="1219"/>
      <c r="M668" s="1219"/>
      <c r="N668" s="1219"/>
      <c r="O668" s="2"/>
      <c r="P668" s="2"/>
    </row>
    <row r="669" spans="1:20" ht="17.25" customHeight="1">
      <c r="A669" s="1213" t="s">
        <v>16</v>
      </c>
      <c r="B669" s="1213"/>
      <c r="C669" s="80">
        <v>90091592</v>
      </c>
      <c r="D669" s="32"/>
      <c r="E669" s="1206" t="s">
        <v>19</v>
      </c>
      <c r="F669" s="1206"/>
      <c r="G669" s="1206"/>
      <c r="H669" s="1206"/>
      <c r="I669" s="1206"/>
      <c r="J669" s="1191" t="s">
        <v>139</v>
      </c>
      <c r="K669" s="1191"/>
      <c r="L669" s="1191"/>
      <c r="M669" s="1191"/>
      <c r="N669" s="1191"/>
      <c r="O669" s="2"/>
      <c r="P669" s="2"/>
    </row>
    <row r="670" spans="1:20" ht="13.5" customHeight="1">
      <c r="A670" s="1184" t="s">
        <v>0</v>
      </c>
      <c r="B670" s="1184"/>
      <c r="C670" s="33"/>
      <c r="D670" s="97"/>
      <c r="E670" s="1213" t="s">
        <v>22</v>
      </c>
      <c r="F670" s="1213"/>
      <c r="G670" s="1213"/>
      <c r="H670" s="1184" t="s">
        <v>87</v>
      </c>
      <c r="I670" s="1184"/>
      <c r="J670" s="1213" t="s">
        <v>24</v>
      </c>
      <c r="K670" s="1213"/>
      <c r="L670" s="1213"/>
      <c r="M670" s="1184" t="s">
        <v>136</v>
      </c>
      <c r="N670" s="1184"/>
      <c r="O670" s="4"/>
      <c r="P670" s="1"/>
    </row>
    <row r="671" spans="1:20" ht="18.75">
      <c r="A671" s="1151" t="s">
        <v>1</v>
      </c>
      <c r="B671" s="1153"/>
      <c r="C671" s="1154"/>
      <c r="D671" s="1155" t="s">
        <v>2</v>
      </c>
      <c r="E671" s="1156"/>
      <c r="F671" s="1156"/>
      <c r="G671" s="1156"/>
      <c r="H671" s="1156"/>
      <c r="I671" s="1156"/>
      <c r="J671" s="1156"/>
      <c r="K671" s="1156"/>
      <c r="L671" s="1157"/>
      <c r="M671" s="1158" t="s">
        <v>10</v>
      </c>
      <c r="N671" s="1158" t="s">
        <v>11</v>
      </c>
      <c r="O671" s="1"/>
      <c r="P671" s="1"/>
    </row>
    <row r="672" spans="1:20" ht="18.75">
      <c r="A672" s="1161" t="s">
        <v>3</v>
      </c>
      <c r="B672" s="1161" t="s">
        <v>4</v>
      </c>
      <c r="C672" s="1163" t="s">
        <v>5</v>
      </c>
      <c r="D672" s="1165" t="s">
        <v>6</v>
      </c>
      <c r="E672" s="1151" t="s">
        <v>7</v>
      </c>
      <c r="F672" s="1153"/>
      <c r="G672" s="1153"/>
      <c r="H672" s="1153"/>
      <c r="I672" s="1153"/>
      <c r="J672" s="1153"/>
      <c r="K672" s="1153"/>
      <c r="L672" s="1154"/>
      <c r="M672" s="1159"/>
      <c r="N672" s="1159"/>
      <c r="O672" s="1"/>
      <c r="P672" s="1"/>
    </row>
    <row r="673" spans="1:20" ht="18.75">
      <c r="A673" s="1162"/>
      <c r="B673" s="1162"/>
      <c r="C673" s="1164"/>
      <c r="D673" s="1166"/>
      <c r="E673" s="1151" t="s">
        <v>8</v>
      </c>
      <c r="F673" s="1153"/>
      <c r="G673" s="1153"/>
      <c r="H673" s="1153"/>
      <c r="I673" s="1153"/>
      <c r="J673" s="1153"/>
      <c r="K673" s="1154"/>
      <c r="L673" s="23" t="s">
        <v>9</v>
      </c>
      <c r="M673" s="1160"/>
      <c r="N673" s="1160"/>
      <c r="O673" s="1"/>
      <c r="P673" s="1"/>
    </row>
    <row r="674" spans="1:20" ht="38.25" customHeight="1">
      <c r="A674" s="1308"/>
      <c r="B674" s="1310"/>
      <c r="C674" s="1167" t="s">
        <v>146</v>
      </c>
      <c r="D674" s="90" t="s">
        <v>29</v>
      </c>
      <c r="E674" s="1402" t="s">
        <v>140</v>
      </c>
      <c r="F674" s="1403"/>
      <c r="G674" s="1403"/>
      <c r="H674" s="1403"/>
      <c r="I674" s="1403"/>
      <c r="J674" s="1404"/>
      <c r="K674" s="1348"/>
      <c r="L674" s="1348"/>
      <c r="M674" s="1345"/>
      <c r="N674" s="1347"/>
      <c r="O674" s="1"/>
      <c r="P674" s="1"/>
    </row>
    <row r="675" spans="1:20" ht="15" customHeight="1">
      <c r="A675" s="1309"/>
      <c r="B675" s="1311"/>
      <c r="C675" s="1168"/>
      <c r="D675" s="29">
        <v>1</v>
      </c>
      <c r="E675" s="1144" t="s">
        <v>30</v>
      </c>
      <c r="F675" s="1145"/>
      <c r="G675" s="1144" t="s">
        <v>141</v>
      </c>
      <c r="H675" s="1195"/>
      <c r="I675" s="1195"/>
      <c r="J675" s="1145"/>
      <c r="K675" s="1252">
        <v>15030</v>
      </c>
      <c r="L675" s="1252"/>
      <c r="M675" s="80"/>
      <c r="N675" s="32"/>
      <c r="O675" s="1"/>
      <c r="P675" s="84"/>
      <c r="Q675" s="101"/>
      <c r="R675" s="101"/>
      <c r="S675" s="102"/>
      <c r="T675" s="101"/>
    </row>
    <row r="676" spans="1:20" ht="15" customHeight="1">
      <c r="A676" s="1309"/>
      <c r="B676" s="1311"/>
      <c r="C676" s="1168"/>
      <c r="D676" s="82">
        <v>1810</v>
      </c>
      <c r="E676" s="1144" t="s">
        <v>32</v>
      </c>
      <c r="F676" s="1145"/>
      <c r="G676" s="1144" t="s">
        <v>141</v>
      </c>
      <c r="H676" s="1195"/>
      <c r="I676" s="1195"/>
      <c r="J676" s="1145"/>
      <c r="K676" s="1252">
        <v>34310</v>
      </c>
      <c r="L676" s="1252"/>
      <c r="M676" s="80"/>
      <c r="N676" s="32"/>
      <c r="O676" s="1"/>
      <c r="P676" s="84"/>
      <c r="Q676" s="101"/>
      <c r="R676" s="101"/>
      <c r="S676" s="102"/>
      <c r="T676" s="101"/>
    </row>
    <row r="677" spans="1:20" ht="15" customHeight="1">
      <c r="A677" s="1309"/>
      <c r="B677" s="1311"/>
      <c r="C677" s="1168"/>
      <c r="D677" s="82"/>
      <c r="E677" s="1144" t="s">
        <v>142</v>
      </c>
      <c r="F677" s="1145"/>
      <c r="G677" s="1144" t="s">
        <v>144</v>
      </c>
      <c r="H677" s="1195"/>
      <c r="I677" s="1195"/>
      <c r="J677" s="1145"/>
      <c r="K677" s="1252">
        <v>1176</v>
      </c>
      <c r="L677" s="1252"/>
      <c r="M677" s="80"/>
      <c r="N677" s="32"/>
      <c r="O677" s="1"/>
      <c r="P677" s="103"/>
      <c r="Q677" s="101"/>
      <c r="R677" s="101"/>
      <c r="S677" s="102"/>
      <c r="T677" s="101"/>
    </row>
    <row r="678" spans="1:20" ht="15" customHeight="1">
      <c r="A678" s="1309"/>
      <c r="B678" s="1311"/>
      <c r="C678" s="1168"/>
      <c r="D678" s="82">
        <v>1001</v>
      </c>
      <c r="E678" s="1144" t="s">
        <v>143</v>
      </c>
      <c r="F678" s="1145"/>
      <c r="G678" s="1144" t="s">
        <v>141</v>
      </c>
      <c r="H678" s="1195"/>
      <c r="I678" s="1195"/>
      <c r="J678" s="1145"/>
      <c r="K678" s="1252">
        <v>3914</v>
      </c>
      <c r="L678" s="1252"/>
      <c r="M678" s="80"/>
      <c r="N678" s="32"/>
      <c r="O678" s="1"/>
      <c r="P678" s="84"/>
      <c r="Q678" s="101"/>
      <c r="R678" s="101"/>
      <c r="S678" s="102"/>
      <c r="T678" s="101"/>
    </row>
    <row r="679" spans="1:20" ht="15" customHeight="1">
      <c r="A679" s="1309"/>
      <c r="B679" s="1311"/>
      <c r="C679" s="1168"/>
      <c r="D679" s="82"/>
      <c r="E679" s="1144"/>
      <c r="F679" s="1145"/>
      <c r="G679" s="1148" t="s">
        <v>145</v>
      </c>
      <c r="H679" s="1283"/>
      <c r="I679" s="1283"/>
      <c r="J679" s="1149"/>
      <c r="K679" s="1405">
        <f>SUM(K675:L678)</f>
        <v>54430</v>
      </c>
      <c r="L679" s="1405"/>
      <c r="M679" s="80"/>
      <c r="N679" s="32"/>
      <c r="O679" s="1"/>
      <c r="P679" s="84"/>
      <c r="Q679" s="101"/>
      <c r="R679" s="101"/>
      <c r="S679" s="102"/>
      <c r="T679" s="101"/>
    </row>
    <row r="680" spans="1:20" ht="15" customHeight="1">
      <c r="A680" s="1309"/>
      <c r="B680" s="1311"/>
      <c r="C680" s="1168"/>
      <c r="D680" s="82"/>
      <c r="E680" s="1144"/>
      <c r="F680" s="1145"/>
      <c r="G680" s="1144"/>
      <c r="H680" s="1195"/>
      <c r="I680" s="1195"/>
      <c r="J680" s="1145"/>
      <c r="K680" s="1252"/>
      <c r="L680" s="1252"/>
      <c r="M680" s="80"/>
      <c r="N680" s="32"/>
      <c r="O680" s="1"/>
      <c r="P680" s="84"/>
      <c r="Q680" s="101"/>
      <c r="R680" s="101"/>
      <c r="S680" s="102"/>
      <c r="T680" s="101"/>
    </row>
    <row r="681" spans="1:20" ht="15" customHeight="1">
      <c r="A681" s="1309"/>
      <c r="B681" s="1311"/>
      <c r="C681" s="1168"/>
      <c r="D681" s="82"/>
      <c r="E681" s="1144"/>
      <c r="F681" s="1145"/>
      <c r="G681" s="1144"/>
      <c r="H681" s="1195"/>
      <c r="I681" s="1195"/>
      <c r="J681" s="1145"/>
      <c r="K681" s="1252"/>
      <c r="L681" s="1252"/>
      <c r="M681" s="80"/>
      <c r="N681" s="32"/>
      <c r="O681" s="1"/>
      <c r="P681" s="84"/>
      <c r="Q681" s="101"/>
      <c r="R681" s="101"/>
      <c r="S681" s="102"/>
      <c r="T681" s="101"/>
    </row>
    <row r="682" spans="1:20" ht="15" customHeight="1">
      <c r="A682" s="1309"/>
      <c r="B682" s="1311"/>
      <c r="C682" s="1168"/>
      <c r="D682" s="82"/>
      <c r="E682" s="1144"/>
      <c r="F682" s="1145"/>
      <c r="G682" s="1410" t="s">
        <v>147</v>
      </c>
      <c r="H682" s="1411"/>
      <c r="I682" s="1411"/>
      <c r="J682" s="1411"/>
      <c r="K682" s="1411"/>
      <c r="L682" s="1411"/>
      <c r="M682" s="1412"/>
      <c r="N682" s="32"/>
      <c r="O682" s="1"/>
      <c r="P682" s="84"/>
      <c r="Q682" s="101"/>
      <c r="R682" s="101"/>
      <c r="S682" s="102"/>
      <c r="T682" s="101"/>
    </row>
    <row r="683" spans="1:20" ht="15" customHeight="1">
      <c r="A683" s="1309"/>
      <c r="B683" s="1311"/>
      <c r="C683" s="1168"/>
      <c r="D683" s="82"/>
      <c r="E683" s="1144"/>
      <c r="F683" s="1145"/>
      <c r="G683" s="1413"/>
      <c r="H683" s="1414"/>
      <c r="I683" s="1414"/>
      <c r="J683" s="1414"/>
      <c r="K683" s="1414"/>
      <c r="L683" s="1414"/>
      <c r="M683" s="1415"/>
      <c r="N683" s="32"/>
      <c r="O683" s="1"/>
      <c r="P683" s="84"/>
      <c r="Q683" s="101"/>
      <c r="R683" s="101"/>
      <c r="S683" s="102"/>
      <c r="T683" s="101"/>
    </row>
    <row r="684" spans="1:20" ht="15" customHeight="1">
      <c r="A684" s="1309"/>
      <c r="B684" s="1311"/>
      <c r="C684" s="1168"/>
      <c r="D684" s="82"/>
      <c r="E684" s="1144"/>
      <c r="F684" s="1145"/>
      <c r="G684" s="1416"/>
      <c r="H684" s="1417"/>
      <c r="I684" s="1417"/>
      <c r="J684" s="1417"/>
      <c r="K684" s="1417"/>
      <c r="L684" s="1417"/>
      <c r="M684" s="1418"/>
      <c r="N684" s="32"/>
      <c r="O684" s="1"/>
      <c r="P684" s="84"/>
      <c r="Q684" s="101"/>
      <c r="R684" s="101"/>
      <c r="S684" s="102"/>
      <c r="T684" s="101"/>
    </row>
    <row r="685" spans="1:20" ht="15" customHeight="1">
      <c r="A685" s="1309"/>
      <c r="B685" s="1311"/>
      <c r="C685" s="1168"/>
      <c r="D685" s="82"/>
      <c r="E685" s="1144"/>
      <c r="F685" s="1145"/>
      <c r="G685" s="1144"/>
      <c r="H685" s="1195"/>
      <c r="I685" s="1195"/>
      <c r="J685" s="1145"/>
      <c r="K685" s="1252"/>
      <c r="L685" s="1252"/>
      <c r="M685" s="80"/>
      <c r="N685" s="32"/>
      <c r="O685" s="1"/>
      <c r="P685" s="84"/>
      <c r="Q685" s="101"/>
      <c r="R685" s="101"/>
      <c r="S685" s="102"/>
      <c r="T685" s="101"/>
    </row>
    <row r="686" spans="1:20" ht="15" customHeight="1">
      <c r="A686" s="1309"/>
      <c r="B686" s="1311"/>
      <c r="C686" s="1168"/>
      <c r="D686" s="82"/>
      <c r="E686" s="1144"/>
      <c r="F686" s="1145"/>
      <c r="G686" s="1144"/>
      <c r="H686" s="1195"/>
      <c r="I686" s="1195"/>
      <c r="J686" s="1145"/>
      <c r="K686" s="1252"/>
      <c r="L686" s="1252"/>
      <c r="M686" s="80"/>
      <c r="N686" s="32"/>
      <c r="P686" s="84"/>
      <c r="Q686" s="101"/>
      <c r="R686" s="101"/>
      <c r="S686" s="102"/>
      <c r="T686" s="101"/>
    </row>
    <row r="687" spans="1:20" ht="15" customHeight="1">
      <c r="A687" s="88"/>
      <c r="B687" s="88"/>
      <c r="C687" s="88"/>
      <c r="D687" s="32"/>
      <c r="E687" s="1144"/>
      <c r="F687" s="1145"/>
      <c r="G687" s="1407"/>
      <c r="H687" s="1408"/>
      <c r="I687" s="1408"/>
      <c r="J687" s="1409"/>
      <c r="K687" s="1406"/>
      <c r="L687" s="1406"/>
      <c r="M687" s="106"/>
      <c r="N687" s="78"/>
      <c r="P687" s="84"/>
      <c r="Q687" s="101"/>
      <c r="R687" s="101"/>
      <c r="S687" s="101"/>
      <c r="T687" s="101"/>
    </row>
    <row r="688" spans="1:20" ht="12" customHeight="1">
      <c r="A688" s="93"/>
      <c r="B688" s="93"/>
      <c r="C688" s="93"/>
      <c r="D688" s="93"/>
      <c r="E688" s="94"/>
      <c r="F688" s="94"/>
      <c r="G688" s="94"/>
      <c r="H688" s="94"/>
      <c r="I688" s="95"/>
      <c r="J688" s="95"/>
      <c r="K688" s="96"/>
      <c r="L688" s="96"/>
      <c r="M688" s="93"/>
      <c r="N688" s="93"/>
      <c r="P688" s="104"/>
      <c r="Q688" s="102"/>
      <c r="R688" s="101"/>
      <c r="S688" s="101"/>
      <c r="T688" s="101"/>
    </row>
    <row r="689" spans="1:20" ht="12" customHeight="1">
      <c r="A689" s="93"/>
      <c r="B689" s="93"/>
      <c r="C689" s="93"/>
      <c r="D689" s="93"/>
      <c r="E689" s="94"/>
      <c r="F689" s="94"/>
      <c r="G689" s="94"/>
      <c r="H689" s="94"/>
      <c r="I689" s="95"/>
      <c r="J689" s="95"/>
      <c r="K689" s="96"/>
      <c r="L689" s="96"/>
      <c r="M689" s="93"/>
      <c r="N689" s="93"/>
      <c r="P689" s="104"/>
      <c r="Q689" s="102"/>
      <c r="R689" s="101"/>
      <c r="S689" s="101"/>
      <c r="T689" s="101"/>
    </row>
    <row r="690" spans="1:20" ht="12" customHeight="1">
      <c r="A690" s="93"/>
      <c r="B690" s="93"/>
      <c r="C690" s="93"/>
      <c r="D690" s="93"/>
      <c r="E690" s="94"/>
      <c r="F690" s="94"/>
      <c r="G690" s="94"/>
      <c r="H690" s="94"/>
      <c r="I690" s="95"/>
      <c r="J690" s="95"/>
      <c r="K690" s="96"/>
      <c r="L690" s="96"/>
      <c r="M690" s="93"/>
      <c r="N690" s="93"/>
      <c r="P690" s="104"/>
      <c r="Q690" s="102"/>
      <c r="R690" s="101"/>
      <c r="S690" s="101"/>
      <c r="T690" s="101"/>
    </row>
    <row r="691" spans="1:20" ht="12" customHeight="1">
      <c r="A691" s="93"/>
      <c r="B691" s="93"/>
      <c r="C691" s="93"/>
      <c r="D691" s="93"/>
      <c r="E691" s="94"/>
      <c r="F691" s="94"/>
      <c r="G691" s="94"/>
      <c r="H691" s="94"/>
      <c r="I691" s="95"/>
      <c r="J691" s="95"/>
      <c r="K691" s="96"/>
      <c r="L691" s="96"/>
      <c r="M691" s="93"/>
      <c r="N691" s="93"/>
      <c r="P691" s="104"/>
      <c r="Q691" s="102"/>
      <c r="R691" s="101"/>
      <c r="S691" s="101"/>
      <c r="T691" s="101"/>
    </row>
    <row r="692" spans="1:20" ht="15" customHeight="1">
      <c r="E692" s="86"/>
      <c r="F692" s="86"/>
      <c r="G692" s="86"/>
      <c r="H692" s="86"/>
      <c r="I692" s="1294"/>
      <c r="J692" s="1294"/>
      <c r="K692" s="86"/>
      <c r="L692" s="86"/>
    </row>
    <row r="693" spans="1:20" s="21" customFormat="1" ht="18.75">
      <c r="A693" s="1140" t="s">
        <v>12</v>
      </c>
      <c r="B693" s="1140"/>
      <c r="C693" s="1140"/>
      <c r="D693" s="1141" t="s">
        <v>25</v>
      </c>
      <c r="E693" s="1141"/>
      <c r="F693" s="1141"/>
      <c r="G693" s="1141"/>
      <c r="H693" s="1141"/>
      <c r="I693" s="19"/>
      <c r="J693" s="5"/>
      <c r="K693" s="5"/>
      <c r="L693" s="79" t="s">
        <v>13</v>
      </c>
      <c r="M693" s="79"/>
      <c r="N693" s="79"/>
      <c r="O693" s="20"/>
      <c r="P693" s="19"/>
    </row>
    <row r="695" spans="1:20" s="6" customFormat="1" ht="73.5" customHeight="1">
      <c r="A695" s="5"/>
      <c r="B695" s="5"/>
      <c r="C695" s="1351" t="s">
        <v>14</v>
      </c>
      <c r="D695" s="1141"/>
      <c r="E695" s="1141"/>
      <c r="F695" s="1141"/>
      <c r="G695" s="1141"/>
      <c r="H695" s="1141"/>
      <c r="I695" s="1141"/>
      <c r="J695" s="1141"/>
      <c r="K695" s="1141"/>
      <c r="L695" s="1141"/>
      <c r="M695" s="5"/>
      <c r="N695" s="5"/>
      <c r="O695" s="5"/>
      <c r="P695" s="5"/>
    </row>
    <row r="696" spans="1:20" ht="15" customHeight="1">
      <c r="A696" s="1206" t="s">
        <v>23</v>
      </c>
      <c r="B696" s="1206"/>
      <c r="C696" s="119">
        <v>44579</v>
      </c>
      <c r="D696" s="32"/>
      <c r="E696" s="1207" t="s">
        <v>21</v>
      </c>
      <c r="F696" s="1208"/>
      <c r="G696" s="1208"/>
      <c r="H696" s="1208"/>
      <c r="I696" s="1209"/>
      <c r="J696" s="1281"/>
      <c r="K696" s="1211"/>
      <c r="L696" s="1211"/>
      <c r="M696" s="1211"/>
      <c r="N696" s="1212"/>
      <c r="O696" s="2"/>
      <c r="P696" s="2"/>
    </row>
    <row r="697" spans="1:20" ht="15.75" customHeight="1">
      <c r="A697" s="1213" t="s">
        <v>26</v>
      </c>
      <c r="B697" s="1213"/>
      <c r="C697" s="110" t="s">
        <v>27</v>
      </c>
      <c r="D697" s="98"/>
      <c r="E697" s="1214" t="s">
        <v>20</v>
      </c>
      <c r="F697" s="1215"/>
      <c r="G697" s="1215"/>
      <c r="H697" s="1215"/>
      <c r="I697" s="1216"/>
      <c r="J697" s="1342">
        <v>44562</v>
      </c>
      <c r="K697" s="1343"/>
      <c r="L697" s="1343"/>
      <c r="M697" s="1343"/>
      <c r="N697" s="1344"/>
      <c r="O697" s="2"/>
      <c r="P697" s="2"/>
    </row>
    <row r="698" spans="1:20" ht="17.25" customHeight="1">
      <c r="A698" s="1213" t="s">
        <v>15</v>
      </c>
      <c r="B698" s="1213"/>
      <c r="C698" s="110" t="s">
        <v>17</v>
      </c>
      <c r="D698" s="98"/>
      <c r="E698" s="1214" t="s">
        <v>18</v>
      </c>
      <c r="F698" s="1215"/>
      <c r="G698" s="1215"/>
      <c r="H698" s="1215"/>
      <c r="I698" s="1216"/>
      <c r="J698" s="1184" t="s">
        <v>154</v>
      </c>
      <c r="K698" s="1184"/>
      <c r="L698" s="1184"/>
      <c r="M698" s="1184"/>
      <c r="N698" s="1184"/>
      <c r="O698" s="2"/>
      <c r="P698" s="2"/>
    </row>
    <row r="699" spans="1:20" ht="17.25" customHeight="1">
      <c r="A699" s="1213" t="s">
        <v>16</v>
      </c>
      <c r="B699" s="1213"/>
      <c r="C699" s="110">
        <v>90010543</v>
      </c>
      <c r="D699" s="32"/>
      <c r="E699" s="1206" t="s">
        <v>19</v>
      </c>
      <c r="F699" s="1206"/>
      <c r="G699" s="1206"/>
      <c r="H699" s="1206"/>
      <c r="I699" s="1206"/>
      <c r="J699" s="1191" t="s">
        <v>155</v>
      </c>
      <c r="K699" s="1191"/>
      <c r="L699" s="1191"/>
      <c r="M699" s="1191"/>
      <c r="N699" s="1191"/>
      <c r="O699" s="2"/>
      <c r="P699" s="2"/>
    </row>
    <row r="700" spans="1:20" ht="13.5" customHeight="1">
      <c r="A700" s="1184" t="s">
        <v>0</v>
      </c>
      <c r="B700" s="1184"/>
      <c r="C700" s="33"/>
      <c r="D700" s="97"/>
      <c r="E700" s="1213" t="s">
        <v>22</v>
      </c>
      <c r="F700" s="1213"/>
      <c r="G700" s="1213"/>
      <c r="H700" s="1184" t="s">
        <v>87</v>
      </c>
      <c r="I700" s="1184"/>
      <c r="J700" s="1213" t="s">
        <v>24</v>
      </c>
      <c r="K700" s="1213"/>
      <c r="L700" s="1213"/>
      <c r="M700" s="1184" t="s">
        <v>136</v>
      </c>
      <c r="N700" s="1184"/>
      <c r="O700" s="4"/>
      <c r="P700" s="1"/>
    </row>
    <row r="701" spans="1:20" ht="18.75">
      <c r="A701" s="1151" t="s">
        <v>1</v>
      </c>
      <c r="B701" s="1153"/>
      <c r="C701" s="1154"/>
      <c r="D701" s="1155" t="s">
        <v>2</v>
      </c>
      <c r="E701" s="1156"/>
      <c r="F701" s="1156"/>
      <c r="G701" s="1156"/>
      <c r="H701" s="1156"/>
      <c r="I701" s="1156"/>
      <c r="J701" s="1156"/>
      <c r="K701" s="1156"/>
      <c r="L701" s="1157"/>
      <c r="M701" s="1158" t="s">
        <v>10</v>
      </c>
      <c r="N701" s="1158" t="s">
        <v>11</v>
      </c>
      <c r="O701" s="1"/>
      <c r="P701" s="1"/>
    </row>
    <row r="702" spans="1:20" ht="18.75">
      <c r="A702" s="1161" t="s">
        <v>3</v>
      </c>
      <c r="B702" s="1161" t="s">
        <v>4</v>
      </c>
      <c r="C702" s="1163" t="s">
        <v>5</v>
      </c>
      <c r="D702" s="1165" t="s">
        <v>6</v>
      </c>
      <c r="E702" s="1151" t="s">
        <v>7</v>
      </c>
      <c r="F702" s="1153"/>
      <c r="G702" s="1153"/>
      <c r="H702" s="1153"/>
      <c r="I702" s="1153"/>
      <c r="J702" s="1153"/>
      <c r="K702" s="1153"/>
      <c r="L702" s="1154"/>
      <c r="M702" s="1159"/>
      <c r="N702" s="1159"/>
      <c r="O702" s="1"/>
      <c r="P702" s="1"/>
    </row>
    <row r="703" spans="1:20" ht="18.75">
      <c r="A703" s="1162"/>
      <c r="B703" s="1162"/>
      <c r="C703" s="1164"/>
      <c r="D703" s="1166"/>
      <c r="E703" s="1151" t="s">
        <v>8</v>
      </c>
      <c r="F703" s="1153"/>
      <c r="G703" s="1153"/>
      <c r="H703" s="1153"/>
      <c r="I703" s="1153"/>
      <c r="J703" s="1153"/>
      <c r="K703" s="1154"/>
      <c r="L703" s="23" t="s">
        <v>9</v>
      </c>
      <c r="M703" s="1160"/>
      <c r="N703" s="1160"/>
      <c r="O703" s="1"/>
      <c r="P703" s="1"/>
    </row>
    <row r="704" spans="1:20" ht="18.75" customHeight="1">
      <c r="A704" s="1308"/>
      <c r="B704" s="1310"/>
      <c r="C704" s="1313" t="s">
        <v>162</v>
      </c>
      <c r="D704" s="1315" t="s">
        <v>29</v>
      </c>
      <c r="E704" s="1317"/>
      <c r="F704" s="1318"/>
      <c r="G704" s="1321" t="s">
        <v>159</v>
      </c>
      <c r="H704" s="1322"/>
      <c r="I704" s="1321" t="s">
        <v>157</v>
      </c>
      <c r="J704" s="1322"/>
      <c r="K704" s="1321" t="s">
        <v>158</v>
      </c>
      <c r="L704" s="1322"/>
      <c r="M704" s="1325" t="s">
        <v>160</v>
      </c>
      <c r="N704" s="1325" t="s">
        <v>161</v>
      </c>
      <c r="O704" s="1"/>
      <c r="P704" s="1"/>
    </row>
    <row r="705" spans="1:20" ht="24">
      <c r="A705" s="1309"/>
      <c r="B705" s="1311"/>
      <c r="C705" s="1314"/>
      <c r="D705" s="1316"/>
      <c r="E705" s="1319"/>
      <c r="F705" s="1320"/>
      <c r="G705" s="1323"/>
      <c r="H705" s="1324"/>
      <c r="I705" s="1323"/>
      <c r="J705" s="1324"/>
      <c r="K705" s="1323"/>
      <c r="L705" s="1324"/>
      <c r="M705" s="1326"/>
      <c r="N705" s="1326"/>
      <c r="O705" s="1"/>
      <c r="P705" s="84"/>
      <c r="Q705" s="101"/>
      <c r="R705" s="101"/>
      <c r="S705" s="102"/>
      <c r="T705" s="101"/>
    </row>
    <row r="706" spans="1:20" ht="15" customHeight="1">
      <c r="A706" s="1309"/>
      <c r="B706" s="1311"/>
      <c r="C706" s="1314"/>
      <c r="D706" s="29">
        <v>1</v>
      </c>
      <c r="E706" s="1327" t="s">
        <v>30</v>
      </c>
      <c r="F706" s="1328"/>
      <c r="G706" s="1329">
        <v>21310</v>
      </c>
      <c r="H706" s="1330"/>
      <c r="I706" s="1331">
        <v>9610</v>
      </c>
      <c r="J706" s="1332"/>
      <c r="K706" s="1331">
        <v>23190</v>
      </c>
      <c r="L706" s="1332"/>
      <c r="M706" s="1337">
        <f>SUM(G708/2+I706)</f>
        <v>23385</v>
      </c>
      <c r="N706" s="1337">
        <f>SUM(M706-K706)</f>
        <v>195</v>
      </c>
      <c r="O706" s="1"/>
      <c r="P706" s="84"/>
      <c r="Q706" s="101"/>
      <c r="R706" s="101"/>
      <c r="S706" s="102"/>
      <c r="T706" s="101"/>
    </row>
    <row r="707" spans="1:20" ht="15" customHeight="1">
      <c r="A707" s="1309"/>
      <c r="B707" s="1311"/>
      <c r="C707" s="1314"/>
      <c r="D707" s="29">
        <v>46</v>
      </c>
      <c r="E707" s="1327" t="s">
        <v>156</v>
      </c>
      <c r="F707" s="1328"/>
      <c r="G707" s="1329">
        <v>6240</v>
      </c>
      <c r="H707" s="1330"/>
      <c r="I707" s="1333"/>
      <c r="J707" s="1334"/>
      <c r="K707" s="1333"/>
      <c r="L707" s="1334"/>
      <c r="M707" s="1338"/>
      <c r="N707" s="1338"/>
      <c r="O707" s="1"/>
      <c r="P707" s="103"/>
      <c r="Q707" s="101"/>
      <c r="R707" s="101"/>
      <c r="S707" s="102"/>
      <c r="T707" s="101"/>
    </row>
    <row r="708" spans="1:20" ht="15" customHeight="1">
      <c r="A708" s="1309"/>
      <c r="B708" s="1311"/>
      <c r="C708" s="1314"/>
      <c r="D708" s="113"/>
      <c r="E708" s="1170" t="s">
        <v>76</v>
      </c>
      <c r="F708" s="1172"/>
      <c r="G708" s="1340">
        <f>SUM(G706:H707)</f>
        <v>27550</v>
      </c>
      <c r="H708" s="1341"/>
      <c r="I708" s="1335"/>
      <c r="J708" s="1336"/>
      <c r="K708" s="1335"/>
      <c r="L708" s="1336"/>
      <c r="M708" s="1339"/>
      <c r="N708" s="1339"/>
      <c r="O708" s="1"/>
      <c r="P708" s="84"/>
      <c r="Q708" s="101"/>
      <c r="R708" s="101"/>
      <c r="S708" s="102"/>
      <c r="T708" s="101"/>
    </row>
    <row r="709" spans="1:20" ht="15" customHeight="1">
      <c r="A709" s="1309"/>
      <c r="B709" s="1311"/>
      <c r="C709" s="1314"/>
      <c r="D709" s="113"/>
      <c r="E709" s="116"/>
      <c r="F709" s="116"/>
      <c r="G709" s="32"/>
      <c r="H709" s="32"/>
      <c r="I709" s="32"/>
      <c r="J709" s="32"/>
      <c r="K709" s="115"/>
      <c r="L709" s="115"/>
      <c r="M709" s="109"/>
      <c r="N709" s="32"/>
      <c r="O709" s="1"/>
      <c r="P709" s="84"/>
      <c r="Q709" s="101"/>
      <c r="R709" s="101"/>
      <c r="S709" s="102"/>
      <c r="T709" s="101"/>
    </row>
    <row r="710" spans="1:20" ht="15" customHeight="1">
      <c r="A710" s="1309"/>
      <c r="B710" s="1311"/>
      <c r="C710" s="1314"/>
      <c r="D710" s="113"/>
      <c r="E710" s="116"/>
      <c r="F710" s="116"/>
      <c r="G710" s="116"/>
      <c r="H710" s="116"/>
      <c r="I710" s="116"/>
      <c r="J710" s="116"/>
      <c r="K710" s="114"/>
      <c r="L710" s="114"/>
      <c r="M710" s="109"/>
      <c r="N710" s="32"/>
      <c r="O710" s="1"/>
      <c r="P710" s="84"/>
      <c r="Q710" s="101"/>
      <c r="R710" s="101"/>
      <c r="S710" s="102"/>
      <c r="T710" s="101"/>
    </row>
    <row r="711" spans="1:20" ht="15" customHeight="1">
      <c r="A711" s="1309"/>
      <c r="B711" s="1311"/>
      <c r="C711" s="1314"/>
      <c r="D711" s="113"/>
      <c r="E711" s="116"/>
      <c r="F711" s="116"/>
      <c r="G711" s="116"/>
      <c r="H711" s="116"/>
      <c r="I711" s="116"/>
      <c r="J711" s="116"/>
      <c r="K711" s="114"/>
      <c r="L711" s="114"/>
      <c r="M711" s="109"/>
      <c r="N711" s="32"/>
      <c r="O711" s="1"/>
      <c r="P711" s="84"/>
      <c r="Q711" s="101"/>
      <c r="R711" s="101"/>
      <c r="S711" s="102"/>
      <c r="T711" s="101"/>
    </row>
    <row r="712" spans="1:20" ht="15" customHeight="1">
      <c r="A712" s="1309"/>
      <c r="B712" s="1311"/>
      <c r="C712" s="1314"/>
      <c r="D712" s="113"/>
      <c r="E712" s="116"/>
      <c r="F712" s="116"/>
      <c r="G712" s="117"/>
      <c r="H712" s="117"/>
      <c r="I712" s="117"/>
      <c r="J712" s="117"/>
      <c r="K712" s="117"/>
      <c r="L712" s="117"/>
      <c r="M712" s="117"/>
      <c r="N712" s="32"/>
      <c r="O712" s="1"/>
      <c r="P712" s="84"/>
      <c r="Q712" s="101"/>
      <c r="R712" s="101"/>
      <c r="S712" s="102"/>
      <c r="T712" s="101"/>
    </row>
    <row r="713" spans="1:20" ht="15" customHeight="1">
      <c r="A713" s="1309"/>
      <c r="B713" s="1311"/>
      <c r="C713" s="1314"/>
      <c r="D713" s="113"/>
      <c r="E713" s="116"/>
      <c r="F713" s="116"/>
      <c r="G713" s="117"/>
      <c r="H713" s="117"/>
      <c r="I713" s="117"/>
      <c r="J713" s="117"/>
      <c r="K713" s="117"/>
      <c r="L713" s="117"/>
      <c r="M713" s="117"/>
      <c r="N713" s="32"/>
      <c r="O713" s="1"/>
      <c r="P713" s="84"/>
      <c r="Q713" s="101"/>
      <c r="R713" s="101"/>
      <c r="S713" s="102"/>
      <c r="T713" s="101"/>
    </row>
    <row r="714" spans="1:20" ht="15" customHeight="1">
      <c r="A714" s="1309"/>
      <c r="B714" s="1311"/>
      <c r="C714" s="1314"/>
      <c r="D714" s="113"/>
      <c r="E714" s="116"/>
      <c r="F714" s="116"/>
      <c r="G714" s="117"/>
      <c r="H714" s="117"/>
      <c r="I714" s="117"/>
      <c r="J714" s="117"/>
      <c r="K714" s="117"/>
      <c r="L714" s="117"/>
      <c r="M714" s="117"/>
      <c r="N714" s="32"/>
      <c r="O714" s="1"/>
      <c r="P714" s="84"/>
      <c r="Q714" s="101"/>
      <c r="R714" s="101"/>
      <c r="S714" s="102"/>
      <c r="T714" s="101"/>
    </row>
    <row r="715" spans="1:20" ht="15" customHeight="1">
      <c r="A715" s="1309"/>
      <c r="B715" s="1311"/>
      <c r="C715" s="1314"/>
      <c r="D715" s="113"/>
      <c r="E715" s="116"/>
      <c r="F715" s="116"/>
      <c r="G715" s="116"/>
      <c r="H715" s="116"/>
      <c r="I715" s="116"/>
      <c r="J715" s="116"/>
      <c r="K715" s="114"/>
      <c r="L715" s="114"/>
      <c r="M715" s="109"/>
      <c r="N715" s="32"/>
      <c r="O715" s="1"/>
      <c r="P715" s="84"/>
      <c r="Q715" s="101"/>
      <c r="R715" s="101"/>
      <c r="S715" s="102"/>
      <c r="T715" s="101"/>
    </row>
    <row r="716" spans="1:20" ht="15" customHeight="1">
      <c r="A716" s="1309"/>
      <c r="B716" s="1311"/>
      <c r="C716" s="1314"/>
      <c r="D716" s="113"/>
      <c r="E716" s="116"/>
      <c r="F716" s="116"/>
      <c r="G716" s="116"/>
      <c r="H716" s="116"/>
      <c r="I716" s="116"/>
      <c r="J716" s="116"/>
      <c r="K716" s="114"/>
      <c r="L716" s="114"/>
      <c r="M716" s="109"/>
      <c r="N716" s="32"/>
      <c r="P716" s="84"/>
      <c r="Q716" s="101"/>
      <c r="R716" s="101"/>
      <c r="S716" s="102"/>
      <c r="T716" s="101"/>
    </row>
    <row r="717" spans="1:20" ht="15" customHeight="1">
      <c r="A717" s="88"/>
      <c r="B717" s="88"/>
      <c r="C717" s="88"/>
      <c r="D717" s="32"/>
      <c r="E717" s="116"/>
      <c r="F717" s="116"/>
      <c r="G717" s="118"/>
      <c r="H717" s="118"/>
      <c r="I717" s="118"/>
      <c r="J717" s="118"/>
      <c r="K717" s="118"/>
      <c r="L717" s="118"/>
      <c r="M717" s="107"/>
      <c r="N717" s="111"/>
      <c r="P717" s="84"/>
      <c r="Q717" s="101"/>
      <c r="R717" s="101"/>
      <c r="S717" s="101"/>
      <c r="T717" s="101"/>
    </row>
    <row r="718" spans="1:20" ht="12" customHeight="1">
      <c r="A718" s="93"/>
      <c r="B718" s="93"/>
      <c r="C718" s="93"/>
      <c r="D718" s="93"/>
      <c r="E718" s="94"/>
      <c r="F718" s="94"/>
      <c r="G718" s="94"/>
      <c r="H718" s="94"/>
      <c r="I718" s="95"/>
      <c r="J718" s="95"/>
      <c r="K718" s="96"/>
      <c r="L718" s="96"/>
      <c r="M718" s="93"/>
      <c r="N718" s="93"/>
      <c r="P718" s="104"/>
      <c r="Q718" s="102"/>
      <c r="R718" s="101"/>
      <c r="S718" s="101"/>
      <c r="T718" s="101"/>
    </row>
    <row r="719" spans="1:20" ht="12" customHeight="1">
      <c r="A719" s="93"/>
      <c r="B719" s="93"/>
      <c r="C719" s="93"/>
      <c r="D719" s="93"/>
      <c r="E719" s="94"/>
      <c r="F719" s="94"/>
      <c r="G719" s="94"/>
      <c r="H719" s="94"/>
      <c r="I719" s="95"/>
      <c r="J719" s="95"/>
      <c r="K719" s="96"/>
      <c r="L719" s="96"/>
      <c r="M719" s="93"/>
      <c r="N719" s="93"/>
      <c r="P719" s="104"/>
      <c r="Q719" s="102"/>
      <c r="R719" s="101"/>
      <c r="S719" s="101"/>
      <c r="T719" s="101"/>
    </row>
    <row r="720" spans="1:20" ht="12" customHeight="1">
      <c r="A720" s="93"/>
      <c r="B720" s="93"/>
      <c r="C720" s="93"/>
      <c r="D720" s="93"/>
      <c r="E720" s="94"/>
      <c r="F720" s="94"/>
      <c r="G720" s="94"/>
      <c r="H720" s="94"/>
      <c r="I720" s="95"/>
      <c r="J720" s="95"/>
      <c r="K720" s="96"/>
      <c r="L720" s="96"/>
      <c r="M720" s="93"/>
      <c r="N720" s="93"/>
      <c r="P720" s="104"/>
      <c r="Q720" s="102"/>
      <c r="R720" s="101"/>
      <c r="S720" s="101"/>
      <c r="T720" s="101"/>
    </row>
    <row r="721" spans="1:20" ht="12" customHeight="1">
      <c r="A721" s="93"/>
      <c r="B721" s="93"/>
      <c r="C721" s="93"/>
      <c r="D721" s="93"/>
      <c r="E721" s="94"/>
      <c r="F721" s="94"/>
      <c r="G721" s="94"/>
      <c r="H721" s="94"/>
      <c r="I721" s="95"/>
      <c r="J721" s="95"/>
      <c r="K721" s="96"/>
      <c r="L721" s="96"/>
      <c r="M721" s="93"/>
      <c r="N721" s="93"/>
      <c r="P721" s="104"/>
      <c r="Q721" s="102"/>
      <c r="R721" s="101"/>
      <c r="S721" s="101"/>
      <c r="T721" s="101"/>
    </row>
    <row r="722" spans="1:20" ht="15" customHeight="1">
      <c r="E722" s="108"/>
      <c r="F722" s="108"/>
      <c r="G722" s="108"/>
      <c r="H722" s="108"/>
      <c r="I722" s="1294"/>
      <c r="J722" s="1294"/>
      <c r="K722" s="108"/>
      <c r="L722" s="108"/>
    </row>
    <row r="723" spans="1:20" s="21" customFormat="1" ht="18.75">
      <c r="A723" s="1140" t="s">
        <v>12</v>
      </c>
      <c r="B723" s="1140"/>
      <c r="C723" s="1140"/>
      <c r="D723" s="1141" t="s">
        <v>25</v>
      </c>
      <c r="E723" s="1141"/>
      <c r="F723" s="1141"/>
      <c r="G723" s="1141"/>
      <c r="H723" s="1141"/>
      <c r="I723" s="19"/>
      <c r="J723" s="5"/>
      <c r="K723" s="5"/>
      <c r="L723" s="112" t="s">
        <v>13</v>
      </c>
      <c r="M723" s="112"/>
      <c r="N723" s="112"/>
      <c r="O723" s="20"/>
      <c r="P723" s="19"/>
    </row>
    <row r="725" spans="1:20" s="6" customFormat="1" ht="73.5" customHeight="1">
      <c r="A725" s="1176" t="s">
        <v>14</v>
      </c>
      <c r="B725" s="1176"/>
      <c r="C725" s="1176"/>
      <c r="D725" s="1176"/>
      <c r="E725" s="1176"/>
      <c r="F725" s="1176"/>
      <c r="G725" s="1176"/>
      <c r="H725" s="1176"/>
      <c r="I725" s="1176"/>
      <c r="J725" s="1176"/>
      <c r="K725" s="1176"/>
      <c r="L725" s="1176"/>
      <c r="M725" s="1176"/>
      <c r="N725" s="1176"/>
      <c r="O725" s="5"/>
      <c r="P725" s="5"/>
    </row>
    <row r="726" spans="1:20" ht="15" customHeight="1">
      <c r="A726" s="1206" t="s">
        <v>23</v>
      </c>
      <c r="B726" s="1206"/>
      <c r="C726" s="119">
        <v>44600</v>
      </c>
      <c r="D726" s="32"/>
      <c r="E726" s="1207" t="s">
        <v>21</v>
      </c>
      <c r="F726" s="1208"/>
      <c r="G726" s="1208"/>
      <c r="H726" s="1208"/>
      <c r="I726" s="1209"/>
      <c r="J726" s="1281"/>
      <c r="K726" s="1211"/>
      <c r="L726" s="1211"/>
      <c r="M726" s="1211"/>
      <c r="N726" s="1212"/>
      <c r="O726" s="2"/>
      <c r="P726" s="2"/>
    </row>
    <row r="727" spans="1:20" ht="15.75" customHeight="1">
      <c r="A727" s="1213" t="s">
        <v>26</v>
      </c>
      <c r="B727" s="1213"/>
      <c r="C727" s="142" t="s">
        <v>27</v>
      </c>
      <c r="D727" s="98"/>
      <c r="E727" s="1214" t="s">
        <v>20</v>
      </c>
      <c r="F727" s="1215"/>
      <c r="G727" s="1215"/>
      <c r="H727" s="1215"/>
      <c r="I727" s="1216"/>
      <c r="J727" s="1342">
        <v>44562</v>
      </c>
      <c r="K727" s="1343"/>
      <c r="L727" s="1343"/>
      <c r="M727" s="1343"/>
      <c r="N727" s="1344"/>
      <c r="O727" s="2"/>
      <c r="P727" s="2"/>
    </row>
    <row r="728" spans="1:20" ht="17.25" customHeight="1">
      <c r="A728" s="1213" t="s">
        <v>15</v>
      </c>
      <c r="B728" s="1213"/>
      <c r="C728" s="142" t="s">
        <v>17</v>
      </c>
      <c r="D728" s="98"/>
      <c r="E728" s="1214" t="s">
        <v>18</v>
      </c>
      <c r="F728" s="1215"/>
      <c r="G728" s="1215"/>
      <c r="H728" s="1215"/>
      <c r="I728" s="1216"/>
      <c r="J728" s="1184" t="s">
        <v>154</v>
      </c>
      <c r="K728" s="1184"/>
      <c r="L728" s="1184"/>
      <c r="M728" s="1184"/>
      <c r="N728" s="1184"/>
      <c r="O728" s="2"/>
      <c r="P728" s="2"/>
    </row>
    <row r="729" spans="1:20" ht="17.25" customHeight="1">
      <c r="A729" s="1213" t="s">
        <v>16</v>
      </c>
      <c r="B729" s="1213"/>
      <c r="C729" s="142">
        <v>90010543</v>
      </c>
      <c r="D729" s="32"/>
      <c r="E729" s="1206" t="s">
        <v>19</v>
      </c>
      <c r="F729" s="1206"/>
      <c r="G729" s="1206"/>
      <c r="H729" s="1206"/>
      <c r="I729" s="1206"/>
      <c r="J729" s="1191" t="s">
        <v>155</v>
      </c>
      <c r="K729" s="1191"/>
      <c r="L729" s="1191"/>
      <c r="M729" s="1191"/>
      <c r="N729" s="1191"/>
      <c r="O729" s="2"/>
      <c r="P729" s="2"/>
    </row>
    <row r="730" spans="1:20" ht="13.5" customHeight="1">
      <c r="A730" s="1184" t="s">
        <v>0</v>
      </c>
      <c r="B730" s="1184"/>
      <c r="C730" s="33"/>
      <c r="D730" s="97"/>
      <c r="E730" s="1213" t="s">
        <v>22</v>
      </c>
      <c r="F730" s="1213"/>
      <c r="G730" s="1213"/>
      <c r="H730" s="1184" t="s">
        <v>87</v>
      </c>
      <c r="I730" s="1184"/>
      <c r="J730" s="1213" t="s">
        <v>24</v>
      </c>
      <c r="K730" s="1213"/>
      <c r="L730" s="1213"/>
      <c r="M730" s="1184" t="s">
        <v>136</v>
      </c>
      <c r="N730" s="1184"/>
      <c r="O730" s="4"/>
      <c r="P730" s="1"/>
    </row>
    <row r="731" spans="1:20" ht="18.75">
      <c r="A731" s="1151" t="s">
        <v>1</v>
      </c>
      <c r="B731" s="1153"/>
      <c r="C731" s="1154"/>
      <c r="D731" s="1155" t="s">
        <v>2</v>
      </c>
      <c r="E731" s="1156"/>
      <c r="F731" s="1156"/>
      <c r="G731" s="1156"/>
      <c r="H731" s="1156"/>
      <c r="I731" s="1156"/>
      <c r="J731" s="1156"/>
      <c r="K731" s="1156"/>
      <c r="L731" s="1157"/>
      <c r="M731" s="1158" t="s">
        <v>10</v>
      </c>
      <c r="N731" s="1158" t="s">
        <v>11</v>
      </c>
      <c r="O731" s="1"/>
      <c r="P731" s="1"/>
    </row>
    <row r="732" spans="1:20" ht="18.75">
      <c r="A732" s="1161" t="s">
        <v>3</v>
      </c>
      <c r="B732" s="1161" t="s">
        <v>4</v>
      </c>
      <c r="C732" s="1163" t="s">
        <v>5</v>
      </c>
      <c r="D732" s="1165" t="s">
        <v>6</v>
      </c>
      <c r="E732" s="1151" t="s">
        <v>7</v>
      </c>
      <c r="F732" s="1153"/>
      <c r="G732" s="1153"/>
      <c r="H732" s="1153"/>
      <c r="I732" s="1153"/>
      <c r="J732" s="1153"/>
      <c r="K732" s="1153"/>
      <c r="L732" s="1154"/>
      <c r="M732" s="1159"/>
      <c r="N732" s="1159"/>
      <c r="O732" s="1"/>
      <c r="P732" s="1"/>
    </row>
    <row r="733" spans="1:20" ht="18.75">
      <c r="A733" s="1162"/>
      <c r="B733" s="1162"/>
      <c r="C733" s="1164"/>
      <c r="D733" s="1166"/>
      <c r="E733" s="1151" t="s">
        <v>8</v>
      </c>
      <c r="F733" s="1153"/>
      <c r="G733" s="1153"/>
      <c r="H733" s="1153"/>
      <c r="I733" s="1153"/>
      <c r="J733" s="1153"/>
      <c r="K733" s="1154"/>
      <c r="L733" s="23" t="s">
        <v>9</v>
      </c>
      <c r="M733" s="1160"/>
      <c r="N733" s="1160"/>
      <c r="O733" s="1"/>
      <c r="P733" s="1"/>
    </row>
    <row r="734" spans="1:20" ht="18.75" customHeight="1">
      <c r="A734" s="1308"/>
      <c r="B734" s="1310"/>
      <c r="C734" s="1313" t="s">
        <v>162</v>
      </c>
      <c r="D734" s="1315" t="s">
        <v>29</v>
      </c>
      <c r="E734" s="1317"/>
      <c r="F734" s="1318"/>
      <c r="G734" s="1321" t="s">
        <v>159</v>
      </c>
      <c r="H734" s="1322"/>
      <c r="I734" s="1321" t="s">
        <v>157</v>
      </c>
      <c r="J734" s="1322"/>
      <c r="K734" s="1321" t="s">
        <v>158</v>
      </c>
      <c r="L734" s="1322"/>
      <c r="M734" s="1325" t="s">
        <v>160</v>
      </c>
      <c r="N734" s="1325" t="s">
        <v>161</v>
      </c>
      <c r="O734" s="1"/>
      <c r="P734" s="1"/>
    </row>
    <row r="735" spans="1:20" ht="24">
      <c r="A735" s="1309"/>
      <c r="B735" s="1311"/>
      <c r="C735" s="1314"/>
      <c r="D735" s="1316"/>
      <c r="E735" s="1319"/>
      <c r="F735" s="1320"/>
      <c r="G735" s="1323"/>
      <c r="H735" s="1324"/>
      <c r="I735" s="1323"/>
      <c r="J735" s="1324"/>
      <c r="K735" s="1323"/>
      <c r="L735" s="1324"/>
      <c r="M735" s="1326"/>
      <c r="N735" s="1326"/>
      <c r="O735" s="1"/>
      <c r="P735" s="84"/>
      <c r="Q735" s="101"/>
      <c r="R735" s="101"/>
      <c r="S735" s="102"/>
      <c r="T735" s="101"/>
    </row>
    <row r="736" spans="1:20" ht="15" customHeight="1">
      <c r="A736" s="1309"/>
      <c r="B736" s="1311"/>
      <c r="C736" s="1314"/>
      <c r="D736" s="29">
        <v>1</v>
      </c>
      <c r="E736" s="1327" t="s">
        <v>30</v>
      </c>
      <c r="F736" s="1328"/>
      <c r="G736" s="1329">
        <v>21310</v>
      </c>
      <c r="H736" s="1330"/>
      <c r="I736" s="1331">
        <v>9610</v>
      </c>
      <c r="J736" s="1332"/>
      <c r="K736" s="1331">
        <v>23190</v>
      </c>
      <c r="L736" s="1332"/>
      <c r="M736" s="1337">
        <f>SUM(G738/2+I736)</f>
        <v>23385</v>
      </c>
      <c r="N736" s="1337">
        <f>SUM(M736-K736)</f>
        <v>195</v>
      </c>
      <c r="O736" s="1"/>
      <c r="P736" s="84"/>
      <c r="Q736" s="101"/>
      <c r="R736" s="101"/>
      <c r="S736" s="102"/>
      <c r="T736" s="101"/>
    </row>
    <row r="737" spans="1:20" ht="15" customHeight="1">
      <c r="A737" s="1309"/>
      <c r="B737" s="1311"/>
      <c r="C737" s="1314"/>
      <c r="D737" s="29">
        <v>46</v>
      </c>
      <c r="E737" s="1327" t="s">
        <v>156</v>
      </c>
      <c r="F737" s="1328"/>
      <c r="G737" s="1329">
        <v>6240</v>
      </c>
      <c r="H737" s="1330"/>
      <c r="I737" s="1333"/>
      <c r="J737" s="1334"/>
      <c r="K737" s="1333"/>
      <c r="L737" s="1334"/>
      <c r="M737" s="1338"/>
      <c r="N737" s="1338"/>
      <c r="O737" s="1"/>
      <c r="P737" s="103"/>
      <c r="Q737" s="101"/>
      <c r="R737" s="101"/>
      <c r="S737" s="102"/>
      <c r="T737" s="101"/>
    </row>
    <row r="738" spans="1:20" ht="15" customHeight="1">
      <c r="A738" s="1309"/>
      <c r="B738" s="1311"/>
      <c r="C738" s="1314"/>
      <c r="D738" s="156"/>
      <c r="E738" s="1170" t="s">
        <v>76</v>
      </c>
      <c r="F738" s="1172"/>
      <c r="G738" s="1340">
        <f>SUM(G736:H737)</f>
        <v>27550</v>
      </c>
      <c r="H738" s="1341"/>
      <c r="I738" s="1335"/>
      <c r="J738" s="1336"/>
      <c r="K738" s="1335"/>
      <c r="L738" s="1336"/>
      <c r="M738" s="1339"/>
      <c r="N738" s="1339"/>
      <c r="O738" s="1"/>
      <c r="P738" s="84"/>
      <c r="Q738" s="101"/>
      <c r="R738" s="101"/>
      <c r="S738" s="102"/>
      <c r="T738" s="101"/>
    </row>
    <row r="739" spans="1:20" ht="15" customHeight="1">
      <c r="A739" s="1309"/>
      <c r="B739" s="1311"/>
      <c r="C739" s="1314"/>
      <c r="D739" s="156"/>
      <c r="E739" s="116"/>
      <c r="F739" s="116"/>
      <c r="G739" s="32"/>
      <c r="H739" s="32"/>
      <c r="I739" s="32"/>
      <c r="J739" s="32"/>
      <c r="K739" s="115"/>
      <c r="L739" s="115"/>
      <c r="M739" s="149"/>
      <c r="N739" s="32"/>
      <c r="O739" s="1"/>
      <c r="P739" s="84"/>
      <c r="Q739" s="101"/>
      <c r="R739" s="101"/>
      <c r="S739" s="102"/>
      <c r="T739" s="101"/>
    </row>
    <row r="740" spans="1:20" ht="15" customHeight="1">
      <c r="A740" s="1309"/>
      <c r="B740" s="1311"/>
      <c r="C740" s="1314"/>
      <c r="D740" s="156"/>
      <c r="E740" s="116"/>
      <c r="F740" s="116"/>
      <c r="G740" s="116"/>
      <c r="H740" s="116"/>
      <c r="I740" s="116"/>
      <c r="J740" s="116"/>
      <c r="K740" s="114"/>
      <c r="L740" s="114"/>
      <c r="M740" s="149"/>
      <c r="N740" s="32"/>
      <c r="O740" s="1"/>
      <c r="P740" s="84"/>
      <c r="Q740" s="101"/>
      <c r="R740" s="101"/>
      <c r="S740" s="102"/>
      <c r="T740" s="101"/>
    </row>
    <row r="741" spans="1:20" ht="15" customHeight="1">
      <c r="A741" s="1309"/>
      <c r="B741" s="1311"/>
      <c r="C741" s="1314"/>
      <c r="D741" s="156"/>
      <c r="E741" s="116"/>
      <c r="F741" s="116"/>
      <c r="G741" s="116"/>
      <c r="H741" s="116"/>
      <c r="I741" s="116"/>
      <c r="J741" s="116"/>
      <c r="K741" s="114"/>
      <c r="L741" s="114"/>
      <c r="M741" s="149"/>
      <c r="N741" s="32"/>
      <c r="O741" s="1"/>
      <c r="P741" s="84"/>
      <c r="Q741" s="101"/>
      <c r="R741" s="101"/>
      <c r="S741" s="102"/>
      <c r="T741" s="101"/>
    </row>
    <row r="742" spans="1:20" ht="15" customHeight="1">
      <c r="A742" s="1309"/>
      <c r="B742" s="1311"/>
      <c r="C742" s="1314"/>
      <c r="D742" s="156"/>
      <c r="E742" s="116"/>
      <c r="F742" s="116"/>
      <c r="G742" s="117"/>
      <c r="H742" s="117"/>
      <c r="I742" s="117"/>
      <c r="J742" s="117"/>
      <c r="K742" s="117"/>
      <c r="L742" s="117"/>
      <c r="M742" s="117"/>
      <c r="N742" s="32"/>
      <c r="O742" s="1"/>
      <c r="P742" s="84"/>
      <c r="Q742" s="101"/>
      <c r="R742" s="101"/>
      <c r="S742" s="102"/>
      <c r="T742" s="101"/>
    </row>
    <row r="743" spans="1:20" ht="15" customHeight="1">
      <c r="A743" s="1309"/>
      <c r="B743" s="1311"/>
      <c r="C743" s="1314"/>
      <c r="D743" s="156"/>
      <c r="E743" s="116"/>
      <c r="F743" s="116"/>
      <c r="G743" s="117"/>
      <c r="H743" s="117"/>
      <c r="I743" s="117"/>
      <c r="J743" s="117"/>
      <c r="K743" s="117"/>
      <c r="L743" s="117"/>
      <c r="M743" s="117"/>
      <c r="N743" s="32"/>
      <c r="O743" s="1"/>
      <c r="P743" s="84"/>
      <c r="Q743" s="101"/>
      <c r="R743" s="101"/>
      <c r="S743" s="102"/>
      <c r="T743" s="101"/>
    </row>
    <row r="744" spans="1:20" ht="15" customHeight="1">
      <c r="A744" s="1309"/>
      <c r="B744" s="1311"/>
      <c r="C744" s="1314"/>
      <c r="D744" s="156"/>
      <c r="E744" s="116"/>
      <c r="F744" s="116"/>
      <c r="G744" s="117"/>
      <c r="H744" s="117"/>
      <c r="I744" s="117"/>
      <c r="J744" s="117"/>
      <c r="K744" s="117"/>
      <c r="L744" s="117"/>
      <c r="M744" s="117"/>
      <c r="N744" s="32"/>
      <c r="O744" s="1"/>
      <c r="P744" s="84"/>
      <c r="Q744" s="101"/>
      <c r="R744" s="101"/>
      <c r="S744" s="102"/>
      <c r="T744" s="101"/>
    </row>
    <row r="745" spans="1:20" ht="15" customHeight="1">
      <c r="A745" s="1309"/>
      <c r="B745" s="1311"/>
      <c r="C745" s="1314"/>
      <c r="D745" s="156"/>
      <c r="E745" s="116"/>
      <c r="F745" s="116"/>
      <c r="G745" s="116"/>
      <c r="H745" s="116"/>
      <c r="I745" s="116"/>
      <c r="J745" s="116"/>
      <c r="K745" s="114"/>
      <c r="L745" s="114"/>
      <c r="M745" s="149"/>
      <c r="N745" s="32"/>
      <c r="O745" s="1"/>
      <c r="P745" s="84"/>
      <c r="Q745" s="101"/>
      <c r="R745" s="101"/>
      <c r="S745" s="102"/>
      <c r="T745" s="101"/>
    </row>
    <row r="746" spans="1:20" ht="15" customHeight="1">
      <c r="A746" s="1309"/>
      <c r="B746" s="1311"/>
      <c r="C746" s="1314"/>
      <c r="D746" s="156"/>
      <c r="E746" s="116"/>
      <c r="F746" s="116"/>
      <c r="G746" s="116"/>
      <c r="H746" s="116"/>
      <c r="I746" s="116"/>
      <c r="J746" s="116"/>
      <c r="K746" s="114"/>
      <c r="L746" s="114"/>
      <c r="M746" s="149"/>
      <c r="N746" s="32"/>
      <c r="P746" s="84"/>
      <c r="Q746" s="101"/>
      <c r="R746" s="101"/>
      <c r="S746" s="102"/>
      <c r="T746" s="101"/>
    </row>
    <row r="747" spans="1:20" ht="15" customHeight="1">
      <c r="A747" s="88"/>
      <c r="B747" s="88"/>
      <c r="C747" s="88"/>
      <c r="D747" s="32"/>
      <c r="E747" s="116"/>
      <c r="F747" s="116"/>
      <c r="G747" s="118"/>
      <c r="H747" s="118"/>
      <c r="I747" s="118"/>
      <c r="J747" s="118"/>
      <c r="K747" s="118"/>
      <c r="L747" s="118"/>
      <c r="M747" s="162"/>
      <c r="N747" s="160"/>
      <c r="P747" s="84"/>
      <c r="Q747" s="101"/>
      <c r="R747" s="101"/>
      <c r="S747" s="101"/>
      <c r="T747" s="101"/>
    </row>
    <row r="748" spans="1:20" ht="12" customHeight="1">
      <c r="A748" s="93"/>
      <c r="B748" s="93"/>
      <c r="C748" s="93"/>
      <c r="D748" s="93"/>
      <c r="E748" s="94"/>
      <c r="F748" s="94"/>
      <c r="G748" s="94"/>
      <c r="H748" s="94"/>
      <c r="I748" s="95"/>
      <c r="J748" s="95"/>
      <c r="K748" s="96"/>
      <c r="L748" s="96"/>
      <c r="M748" s="93"/>
      <c r="N748" s="93"/>
      <c r="P748" s="104"/>
      <c r="Q748" s="102"/>
      <c r="R748" s="101"/>
      <c r="S748" s="101"/>
      <c r="T748" s="101"/>
    </row>
    <row r="749" spans="1:20" ht="12" customHeight="1">
      <c r="A749" s="93"/>
      <c r="B749" s="93"/>
      <c r="C749" s="93"/>
      <c r="D749" s="93"/>
      <c r="E749" s="94"/>
      <c r="F749" s="94"/>
      <c r="G749" s="94"/>
      <c r="H749" s="94"/>
      <c r="I749" s="95"/>
      <c r="J749" s="95"/>
      <c r="K749" s="96"/>
      <c r="L749" s="96"/>
      <c r="M749" s="93"/>
      <c r="N749" s="93"/>
      <c r="P749" s="104"/>
      <c r="Q749" s="102"/>
      <c r="R749" s="101"/>
      <c r="S749" s="101"/>
      <c r="T749" s="101"/>
    </row>
    <row r="750" spans="1:20" ht="12" customHeight="1">
      <c r="A750" s="93"/>
      <c r="B750" s="93"/>
      <c r="C750" s="93"/>
      <c r="D750" s="93"/>
      <c r="E750" s="94"/>
      <c r="F750" s="94"/>
      <c r="G750" s="94"/>
      <c r="H750" s="94"/>
      <c r="I750" s="95"/>
      <c r="J750" s="95"/>
      <c r="K750" s="96"/>
      <c r="L750" s="96"/>
      <c r="M750" s="93"/>
      <c r="N750" s="93"/>
      <c r="P750" s="104"/>
      <c r="Q750" s="102"/>
      <c r="R750" s="101"/>
      <c r="S750" s="101"/>
      <c r="T750" s="101"/>
    </row>
    <row r="751" spans="1:20" ht="12" customHeight="1">
      <c r="A751" s="93"/>
      <c r="B751" s="93"/>
      <c r="C751" s="93"/>
      <c r="D751" s="93"/>
      <c r="E751" s="94"/>
      <c r="F751" s="94"/>
      <c r="G751" s="94"/>
      <c r="H751" s="94"/>
      <c r="I751" s="95"/>
      <c r="J751" s="95"/>
      <c r="K751" s="96"/>
      <c r="L751" s="96"/>
      <c r="M751" s="93"/>
      <c r="N751" s="93"/>
      <c r="P751" s="104"/>
      <c r="Q751" s="102"/>
      <c r="R751" s="101"/>
      <c r="S751" s="101"/>
      <c r="T751" s="101"/>
    </row>
    <row r="752" spans="1:20" ht="15" customHeight="1">
      <c r="E752" s="141"/>
      <c r="F752" s="141"/>
      <c r="G752" s="141"/>
      <c r="H752" s="141"/>
      <c r="I752" s="1294"/>
      <c r="J752" s="1294"/>
      <c r="K752" s="141"/>
      <c r="L752" s="141"/>
    </row>
    <row r="753" spans="1:20" s="21" customFormat="1" ht="18.75">
      <c r="A753" s="1140" t="s">
        <v>12</v>
      </c>
      <c r="B753" s="1140"/>
      <c r="C753" s="1140"/>
      <c r="D753" s="1141" t="s">
        <v>25</v>
      </c>
      <c r="E753" s="1141"/>
      <c r="F753" s="1141"/>
      <c r="G753" s="1141"/>
      <c r="H753" s="1141"/>
      <c r="I753" s="19"/>
      <c r="J753" s="5"/>
      <c r="K753" s="5"/>
      <c r="L753" s="157" t="s">
        <v>13</v>
      </c>
      <c r="M753" s="157"/>
      <c r="N753" s="157"/>
      <c r="O753" s="20"/>
      <c r="P753" s="19"/>
    </row>
    <row r="755" spans="1:20" s="6" customFormat="1" ht="73.5" customHeight="1">
      <c r="A755" s="1176" t="s">
        <v>14</v>
      </c>
      <c r="B755" s="1176"/>
      <c r="C755" s="1176"/>
      <c r="D755" s="1176"/>
      <c r="E755" s="1176"/>
      <c r="F755" s="1176"/>
      <c r="G755" s="1176"/>
      <c r="H755" s="1176"/>
      <c r="I755" s="1176"/>
      <c r="J755" s="1176"/>
      <c r="K755" s="1176"/>
      <c r="L755" s="1176"/>
      <c r="M755" s="1176"/>
      <c r="N755" s="1176"/>
      <c r="O755" s="5"/>
      <c r="P755" s="5"/>
    </row>
    <row r="756" spans="1:20" ht="15" customHeight="1">
      <c r="A756" s="1206" t="s">
        <v>23</v>
      </c>
      <c r="B756" s="1206"/>
      <c r="C756" s="119"/>
      <c r="D756" s="32"/>
      <c r="E756" s="1207" t="s">
        <v>21</v>
      </c>
      <c r="F756" s="1208"/>
      <c r="G756" s="1208"/>
      <c r="H756" s="1208"/>
      <c r="I756" s="1209"/>
      <c r="J756" s="1281"/>
      <c r="K756" s="1211"/>
      <c r="L756" s="1211"/>
      <c r="M756" s="1211"/>
      <c r="N756" s="1212"/>
      <c r="O756" s="2"/>
      <c r="P756" s="2"/>
    </row>
    <row r="757" spans="1:20" ht="15.75" customHeight="1">
      <c r="A757" s="1213" t="s">
        <v>26</v>
      </c>
      <c r="B757" s="1213"/>
      <c r="C757" s="200" t="s">
        <v>27</v>
      </c>
      <c r="D757" s="98"/>
      <c r="E757" s="1214" t="s">
        <v>20</v>
      </c>
      <c r="F757" s="1215"/>
      <c r="G757" s="1215"/>
      <c r="H757" s="1215"/>
      <c r="I757" s="1216"/>
      <c r="J757" s="1342">
        <v>44593</v>
      </c>
      <c r="K757" s="1343"/>
      <c r="L757" s="1343"/>
      <c r="M757" s="1343"/>
      <c r="N757" s="1344"/>
      <c r="O757" s="2"/>
      <c r="P757" s="2"/>
    </row>
    <row r="758" spans="1:20" ht="17.25" customHeight="1">
      <c r="A758" s="1213" t="s">
        <v>15</v>
      </c>
      <c r="B758" s="1213"/>
      <c r="C758" s="200" t="s">
        <v>17</v>
      </c>
      <c r="D758" s="98"/>
      <c r="E758" s="1214" t="s">
        <v>18</v>
      </c>
      <c r="F758" s="1215"/>
      <c r="G758" s="1215"/>
      <c r="H758" s="1215"/>
      <c r="I758" s="1216"/>
      <c r="J758" s="1184" t="s">
        <v>207</v>
      </c>
      <c r="K758" s="1184"/>
      <c r="L758" s="1184"/>
      <c r="M758" s="1184"/>
      <c r="N758" s="1184"/>
      <c r="O758" s="2"/>
      <c r="P758" s="2"/>
    </row>
    <row r="759" spans="1:20" ht="30.75" customHeight="1">
      <c r="A759" s="1213" t="s">
        <v>16</v>
      </c>
      <c r="B759" s="1213"/>
      <c r="C759" s="200">
        <v>90090231</v>
      </c>
      <c r="D759" s="32"/>
      <c r="E759" s="1206" t="s">
        <v>19</v>
      </c>
      <c r="F759" s="1206"/>
      <c r="G759" s="1206"/>
      <c r="H759" s="1206"/>
      <c r="I759" s="1206"/>
      <c r="J759" s="1401" t="s">
        <v>208</v>
      </c>
      <c r="K759" s="1401"/>
      <c r="L759" s="1401"/>
      <c r="M759" s="1401"/>
      <c r="N759" s="1401"/>
      <c r="O759" s="2"/>
      <c r="P759" s="2"/>
    </row>
    <row r="760" spans="1:20" ht="13.5" customHeight="1">
      <c r="A760" s="1184" t="s">
        <v>0</v>
      </c>
      <c r="B760" s="1184"/>
      <c r="C760" s="33"/>
      <c r="D760" s="97"/>
      <c r="E760" s="1213" t="s">
        <v>22</v>
      </c>
      <c r="F760" s="1213"/>
      <c r="G760" s="1213"/>
      <c r="H760" s="1184" t="s">
        <v>209</v>
      </c>
      <c r="I760" s="1184"/>
      <c r="J760" s="1213" t="s">
        <v>24</v>
      </c>
      <c r="K760" s="1213"/>
      <c r="L760" s="1213"/>
      <c r="M760" s="1184" t="s">
        <v>136</v>
      </c>
      <c r="N760" s="1184"/>
      <c r="O760" s="4"/>
      <c r="P760" s="1"/>
    </row>
    <row r="761" spans="1:20" ht="18.75">
      <c r="A761" s="1151" t="s">
        <v>1</v>
      </c>
      <c r="B761" s="1153"/>
      <c r="C761" s="1154"/>
      <c r="D761" s="1155" t="s">
        <v>2</v>
      </c>
      <c r="E761" s="1156"/>
      <c r="F761" s="1156"/>
      <c r="G761" s="1156"/>
      <c r="H761" s="1156"/>
      <c r="I761" s="1156"/>
      <c r="J761" s="1156"/>
      <c r="K761" s="1156"/>
      <c r="L761" s="1157"/>
      <c r="M761" s="1158" t="s">
        <v>10</v>
      </c>
      <c r="N761" s="1158" t="s">
        <v>11</v>
      </c>
      <c r="O761" s="1"/>
      <c r="P761" s="1"/>
    </row>
    <row r="762" spans="1:20" ht="18.75">
      <c r="A762" s="1161" t="s">
        <v>3</v>
      </c>
      <c r="B762" s="1161" t="s">
        <v>4</v>
      </c>
      <c r="C762" s="1163" t="s">
        <v>5</v>
      </c>
      <c r="D762" s="1165" t="s">
        <v>6</v>
      </c>
      <c r="E762" s="1151" t="s">
        <v>7</v>
      </c>
      <c r="F762" s="1153"/>
      <c r="G762" s="1153"/>
      <c r="H762" s="1153"/>
      <c r="I762" s="1153"/>
      <c r="J762" s="1153"/>
      <c r="K762" s="1153"/>
      <c r="L762" s="1154"/>
      <c r="M762" s="1159"/>
      <c r="N762" s="1159"/>
      <c r="O762" s="1"/>
      <c r="P762" s="1"/>
    </row>
    <row r="763" spans="1:20" ht="18.75">
      <c r="A763" s="1162"/>
      <c r="B763" s="1162"/>
      <c r="C763" s="1164"/>
      <c r="D763" s="1166"/>
      <c r="E763" s="1151" t="s">
        <v>8</v>
      </c>
      <c r="F763" s="1153"/>
      <c r="G763" s="1153"/>
      <c r="H763" s="1153"/>
      <c r="I763" s="1153"/>
      <c r="J763" s="1153"/>
      <c r="K763" s="1154"/>
      <c r="L763" s="23" t="s">
        <v>9</v>
      </c>
      <c r="M763" s="1160"/>
      <c r="N763" s="1160"/>
      <c r="O763" s="1"/>
      <c r="P763" s="1"/>
    </row>
    <row r="764" spans="1:20" ht="15.95" customHeight="1">
      <c r="A764" s="1308"/>
      <c r="B764" s="1310"/>
      <c r="C764" s="1313" t="s">
        <v>206</v>
      </c>
      <c r="D764" s="206" t="s">
        <v>29</v>
      </c>
      <c r="E764" s="212"/>
      <c r="F764" s="212"/>
      <c r="G764" s="213"/>
      <c r="H764" s="213"/>
      <c r="I764" s="213"/>
      <c r="J764" s="213"/>
      <c r="K764" s="213"/>
      <c r="L764" s="213"/>
      <c r="M764" s="1419">
        <v>44593</v>
      </c>
      <c r="N764" s="214"/>
      <c r="O764" s="1"/>
      <c r="P764" s="1"/>
    </row>
    <row r="765" spans="1:20" ht="15.95" customHeight="1">
      <c r="A765" s="1309"/>
      <c r="B765" s="1311"/>
      <c r="C765" s="1314"/>
      <c r="D765" s="225">
        <v>1952</v>
      </c>
      <c r="E765" s="1427" t="s">
        <v>61</v>
      </c>
      <c r="F765" s="1428"/>
      <c r="G765" s="1429"/>
      <c r="H765" s="1430">
        <v>137580</v>
      </c>
      <c r="I765" s="1431"/>
      <c r="J765" s="215"/>
      <c r="K765" s="215"/>
      <c r="L765" s="215"/>
      <c r="M765" s="1162"/>
      <c r="N765" s="216"/>
      <c r="O765" s="1"/>
      <c r="P765" s="84"/>
      <c r="Q765" s="101"/>
      <c r="R765" s="101"/>
      <c r="S765" s="102"/>
      <c r="T765" s="101"/>
    </row>
    <row r="766" spans="1:20" ht="15.95" customHeight="1">
      <c r="A766" s="1309"/>
      <c r="B766" s="1311"/>
      <c r="C766" s="1314"/>
      <c r="D766" s="226">
        <v>1584</v>
      </c>
      <c r="E766" s="1427" t="s">
        <v>119</v>
      </c>
      <c r="F766" s="1428"/>
      <c r="G766" s="1429"/>
      <c r="H766" s="1430">
        <v>21000</v>
      </c>
      <c r="I766" s="1431"/>
      <c r="J766" s="219"/>
      <c r="K766" s="219"/>
      <c r="L766" s="219"/>
      <c r="M766" s="219"/>
      <c r="N766" s="219"/>
      <c r="O766" s="1"/>
      <c r="P766" s="84"/>
      <c r="Q766" s="101"/>
      <c r="R766" s="101"/>
      <c r="S766" s="102"/>
      <c r="T766" s="101"/>
    </row>
    <row r="767" spans="1:20" ht="15.95" customHeight="1">
      <c r="A767" s="1309"/>
      <c r="B767" s="1311"/>
      <c r="C767" s="1314"/>
      <c r="D767" s="210"/>
      <c r="E767" s="217"/>
      <c r="F767" s="217"/>
      <c r="G767" s="218"/>
      <c r="H767" s="218"/>
      <c r="I767" s="219"/>
      <c r="J767" s="219"/>
      <c r="K767" s="219"/>
      <c r="L767" s="219"/>
      <c r="M767" s="219"/>
      <c r="N767" s="219"/>
      <c r="O767" s="1"/>
      <c r="P767" s="103"/>
      <c r="Q767" s="101"/>
      <c r="R767" s="101"/>
      <c r="S767" s="102"/>
      <c r="T767" s="101"/>
    </row>
    <row r="768" spans="1:20" ht="15.95" customHeight="1">
      <c r="A768" s="1309"/>
      <c r="B768" s="1311"/>
      <c r="C768" s="1314"/>
      <c r="D768" s="208"/>
      <c r="E768" s="1420" t="s">
        <v>216</v>
      </c>
      <c r="F768" s="1421"/>
      <c r="G768" s="1421"/>
      <c r="H768" s="1421"/>
      <c r="I768" s="1422"/>
      <c r="J768" s="1426" t="s">
        <v>210</v>
      </c>
      <c r="K768" s="1426"/>
      <c r="L768" s="1426"/>
      <c r="M768" s="1426"/>
      <c r="N768" s="1426"/>
      <c r="O768" s="1"/>
      <c r="P768" s="84"/>
      <c r="Q768" s="101"/>
      <c r="R768" s="101"/>
      <c r="S768" s="102"/>
      <c r="T768" s="101"/>
    </row>
    <row r="769" spans="1:20" ht="15.95" customHeight="1">
      <c r="A769" s="1309"/>
      <c r="B769" s="1311"/>
      <c r="C769" s="1314"/>
      <c r="D769" s="208"/>
      <c r="E769" s="1423"/>
      <c r="F769" s="1424"/>
      <c r="G769" s="1424"/>
      <c r="H769" s="1424"/>
      <c r="I769" s="1425"/>
      <c r="J769" s="1426"/>
      <c r="K769" s="1426"/>
      <c r="L769" s="1426"/>
      <c r="M769" s="1426"/>
      <c r="N769" s="1426"/>
      <c r="O769" s="1"/>
      <c r="P769" s="84"/>
      <c r="Q769" s="101"/>
      <c r="R769" s="101"/>
      <c r="S769" s="102"/>
      <c r="T769" s="101"/>
    </row>
    <row r="770" spans="1:20" ht="15.95" customHeight="1">
      <c r="A770" s="1309"/>
      <c r="B770" s="1311"/>
      <c r="C770" s="1314"/>
      <c r="D770" s="208"/>
      <c r="E770" s="1423"/>
      <c r="F770" s="1424"/>
      <c r="G770" s="1424"/>
      <c r="H770" s="1424"/>
      <c r="I770" s="1425"/>
      <c r="J770" s="1426"/>
      <c r="K770" s="1426"/>
      <c r="L770" s="1426"/>
      <c r="M770" s="1426"/>
      <c r="N770" s="1426"/>
      <c r="O770" s="1"/>
      <c r="P770" s="84"/>
      <c r="Q770" s="101"/>
      <c r="R770" s="101"/>
      <c r="S770" s="102"/>
      <c r="T770" s="101"/>
    </row>
    <row r="771" spans="1:20" ht="15.95" customHeight="1">
      <c r="A771" s="1309"/>
      <c r="B771" s="1311"/>
      <c r="C771" s="1314"/>
      <c r="D771" s="208"/>
      <c r="E771" s="1423"/>
      <c r="F771" s="1424"/>
      <c r="G771" s="1424"/>
      <c r="H771" s="1424"/>
      <c r="I771" s="1425"/>
      <c r="J771" s="1426"/>
      <c r="K771" s="1426"/>
      <c r="L771" s="1426"/>
      <c r="M771" s="1426"/>
      <c r="N771" s="1426"/>
      <c r="O771" s="1"/>
      <c r="P771" s="84"/>
      <c r="Q771" s="101"/>
      <c r="R771" s="101"/>
      <c r="S771" s="102"/>
      <c r="T771" s="101"/>
    </row>
    <row r="772" spans="1:20" ht="15.95" customHeight="1">
      <c r="A772" s="1309"/>
      <c r="B772" s="1311"/>
      <c r="C772" s="1314"/>
      <c r="D772" s="208"/>
      <c r="E772" s="1423"/>
      <c r="F772" s="1424"/>
      <c r="G772" s="1424"/>
      <c r="H772" s="1424"/>
      <c r="I772" s="1425"/>
      <c r="J772" s="1426"/>
      <c r="K772" s="1426"/>
      <c r="L772" s="1426"/>
      <c r="M772" s="1426"/>
      <c r="N772" s="1426"/>
      <c r="O772" s="1"/>
      <c r="P772" s="84"/>
      <c r="Q772" s="101"/>
      <c r="R772" s="101"/>
      <c r="S772" s="102"/>
      <c r="T772" s="101"/>
    </row>
    <row r="773" spans="1:20" ht="15.95" customHeight="1">
      <c r="A773" s="1309"/>
      <c r="B773" s="1311"/>
      <c r="C773" s="1314"/>
      <c r="D773" s="208"/>
      <c r="E773" s="34"/>
      <c r="F773" s="34"/>
      <c r="G773" s="117"/>
      <c r="H773" s="117"/>
      <c r="I773" s="117"/>
      <c r="J773" s="220"/>
      <c r="K773" s="220"/>
      <c r="L773" s="220"/>
      <c r="M773" s="220"/>
      <c r="N773" s="220"/>
      <c r="O773" s="1"/>
      <c r="P773" s="84"/>
      <c r="Q773" s="101"/>
      <c r="R773" s="101"/>
      <c r="S773" s="102"/>
      <c r="T773" s="101"/>
    </row>
    <row r="774" spans="1:20" ht="15.95" customHeight="1">
      <c r="A774" s="1309"/>
      <c r="B774" s="1311"/>
      <c r="C774" s="1314"/>
      <c r="D774" s="208"/>
      <c r="E774" s="34"/>
      <c r="F774" s="34"/>
      <c r="G774" s="117"/>
      <c r="H774" s="117"/>
      <c r="I774" s="117"/>
      <c r="J774" s="117"/>
      <c r="K774" s="117"/>
      <c r="L774" s="117"/>
      <c r="M774" s="117"/>
      <c r="N774" s="117"/>
      <c r="O774" s="1"/>
      <c r="P774" s="84"/>
      <c r="Q774" s="101"/>
      <c r="R774" s="101"/>
      <c r="S774" s="102"/>
      <c r="T774" s="101"/>
    </row>
    <row r="775" spans="1:20" ht="15.95" customHeight="1">
      <c r="A775" s="1309"/>
      <c r="B775" s="1311"/>
      <c r="C775" s="1314"/>
      <c r="D775" s="208"/>
      <c r="E775" s="34"/>
      <c r="F775" s="34"/>
      <c r="G775" s="34"/>
      <c r="H775" s="34"/>
      <c r="I775" s="34"/>
      <c r="J775" s="34"/>
      <c r="K775" s="221"/>
      <c r="L775" s="221"/>
      <c r="M775" s="209"/>
      <c r="N775" s="117"/>
      <c r="O775" s="1"/>
      <c r="P775" s="84"/>
      <c r="Q775" s="101"/>
      <c r="R775" s="101"/>
      <c r="S775" s="102"/>
      <c r="T775" s="101"/>
    </row>
    <row r="776" spans="1:20" ht="15.95" customHeight="1">
      <c r="A776" s="1309"/>
      <c r="B776" s="1311"/>
      <c r="C776" s="1314"/>
      <c r="D776" s="208"/>
      <c r="E776" s="34"/>
      <c r="F776" s="34"/>
      <c r="G776" s="34"/>
      <c r="H776" s="34"/>
      <c r="I776" s="34"/>
      <c r="J776" s="34"/>
      <c r="K776" s="221"/>
      <c r="L776" s="221"/>
      <c r="M776" s="209"/>
      <c r="N776" s="117"/>
      <c r="P776" s="84"/>
      <c r="Q776" s="101"/>
      <c r="R776" s="101"/>
      <c r="S776" s="102"/>
      <c r="T776" s="101"/>
    </row>
    <row r="777" spans="1:20" ht="15.95" customHeight="1">
      <c r="A777" s="88"/>
      <c r="B777" s="88"/>
      <c r="C777" s="88"/>
      <c r="D777" s="205"/>
      <c r="E777" s="34"/>
      <c r="F777" s="34"/>
      <c r="G777" s="222"/>
      <c r="H777" s="222"/>
      <c r="I777" s="222"/>
      <c r="J777" s="222"/>
      <c r="K777" s="222"/>
      <c r="L777" s="222"/>
      <c r="M777" s="223"/>
      <c r="N777" s="224"/>
      <c r="P777" s="84"/>
      <c r="Q777" s="101"/>
      <c r="R777" s="101"/>
      <c r="S777" s="101"/>
      <c r="T777" s="101"/>
    </row>
    <row r="778" spans="1:20" ht="12" customHeight="1">
      <c r="A778" s="93"/>
      <c r="B778" s="93"/>
      <c r="C778" s="93"/>
      <c r="D778" s="93"/>
      <c r="E778" s="94"/>
      <c r="F778" s="94"/>
      <c r="G778" s="94"/>
      <c r="H778" s="94"/>
      <c r="I778" s="95"/>
      <c r="J778" s="95"/>
      <c r="K778" s="96"/>
      <c r="L778" s="96"/>
      <c r="M778" s="93"/>
      <c r="N778" s="93"/>
      <c r="P778" s="104"/>
      <c r="Q778" s="102"/>
      <c r="R778" s="101"/>
      <c r="S778" s="101"/>
      <c r="T778" s="101"/>
    </row>
    <row r="779" spans="1:20" ht="12" customHeight="1">
      <c r="A779" s="93"/>
      <c r="B779" s="93"/>
      <c r="C779" s="93"/>
      <c r="D779" s="93"/>
      <c r="E779" s="94"/>
      <c r="F779" s="94"/>
      <c r="G779" s="94"/>
      <c r="H779" s="94"/>
      <c r="I779" s="95"/>
      <c r="J779" s="95"/>
      <c r="K779" s="96"/>
      <c r="L779" s="96"/>
      <c r="M779" s="93"/>
      <c r="N779" s="93"/>
      <c r="P779" s="104"/>
      <c r="Q779" s="102"/>
      <c r="R779" s="101"/>
      <c r="S779" s="101"/>
      <c r="T779" s="101"/>
    </row>
    <row r="780" spans="1:20" ht="12" customHeight="1">
      <c r="A780" s="93"/>
      <c r="B780" s="93"/>
      <c r="C780" s="93"/>
      <c r="D780" s="93"/>
      <c r="E780" s="94"/>
      <c r="F780" s="94"/>
      <c r="G780" s="94"/>
      <c r="H780" s="94"/>
      <c r="I780" s="95"/>
      <c r="J780" s="95"/>
      <c r="K780" s="96"/>
      <c r="L780" s="96"/>
      <c r="M780" s="93"/>
      <c r="N780" s="93"/>
      <c r="P780" s="104"/>
      <c r="Q780" s="102"/>
      <c r="R780" s="101"/>
      <c r="S780" s="101"/>
      <c r="T780" s="101"/>
    </row>
    <row r="781" spans="1:20" ht="12" customHeight="1">
      <c r="A781" s="93"/>
      <c r="B781" s="93"/>
      <c r="C781" s="93"/>
      <c r="D781" s="93"/>
      <c r="E781" s="94"/>
      <c r="F781" s="94"/>
      <c r="G781" s="94"/>
      <c r="H781" s="94"/>
      <c r="I781" s="95"/>
      <c r="J781" s="95"/>
      <c r="K781" s="96"/>
      <c r="L781" s="96"/>
      <c r="M781" s="93"/>
      <c r="N781" s="93"/>
      <c r="P781" s="104"/>
      <c r="Q781" s="102"/>
      <c r="R781" s="101"/>
      <c r="S781" s="101"/>
      <c r="T781" s="101"/>
    </row>
    <row r="782" spans="1:20" ht="15" customHeight="1">
      <c r="E782" s="199"/>
      <c r="F782" s="199"/>
      <c r="G782" s="199"/>
      <c r="H782" s="199"/>
      <c r="I782" s="1294"/>
      <c r="J782" s="1294"/>
      <c r="K782" s="199"/>
      <c r="L782" s="199"/>
    </row>
    <row r="783" spans="1:20" s="21" customFormat="1" ht="18.75">
      <c r="A783" s="1140" t="s">
        <v>12</v>
      </c>
      <c r="B783" s="1140"/>
      <c r="C783" s="1140"/>
      <c r="D783" s="1141" t="s">
        <v>25</v>
      </c>
      <c r="E783" s="1141"/>
      <c r="F783" s="1141"/>
      <c r="G783" s="1141"/>
      <c r="H783" s="1141"/>
      <c r="I783" s="19"/>
      <c r="J783" s="5"/>
      <c r="K783" s="5"/>
      <c r="L783" s="203" t="s">
        <v>13</v>
      </c>
      <c r="M783" s="203"/>
      <c r="N783" s="203"/>
      <c r="O783" s="20"/>
      <c r="P783" s="19"/>
    </row>
    <row r="784" spans="1:20" s="6" customFormat="1" ht="73.5" customHeight="1">
      <c r="A784" s="1176" t="s">
        <v>14</v>
      </c>
      <c r="B784" s="1176"/>
      <c r="C784" s="1176"/>
      <c r="D784" s="1176"/>
      <c r="E784" s="1176"/>
      <c r="F784" s="1176"/>
      <c r="G784" s="1176"/>
      <c r="H784" s="1176"/>
      <c r="I784" s="1176"/>
      <c r="J784" s="1176"/>
      <c r="K784" s="1176"/>
      <c r="L784" s="1176"/>
      <c r="M784" s="1176"/>
      <c r="N784" s="1176"/>
      <c r="O784" s="5"/>
      <c r="P784" s="5"/>
    </row>
    <row r="785" spans="1:20" ht="15" customHeight="1">
      <c r="A785" s="1206" t="s">
        <v>23</v>
      </c>
      <c r="B785" s="1206"/>
      <c r="C785" s="46">
        <v>44608</v>
      </c>
      <c r="D785" s="32"/>
      <c r="E785" s="1207" t="s">
        <v>21</v>
      </c>
      <c r="F785" s="1208"/>
      <c r="G785" s="1208"/>
      <c r="H785" s="1208"/>
      <c r="I785" s="1209"/>
      <c r="J785" s="1281"/>
      <c r="K785" s="1211"/>
      <c r="L785" s="1211"/>
      <c r="M785" s="1211"/>
      <c r="N785" s="1212"/>
      <c r="O785" s="2"/>
      <c r="P785" s="2"/>
    </row>
    <row r="786" spans="1:20" ht="15.75" customHeight="1">
      <c r="A786" s="1213" t="s">
        <v>26</v>
      </c>
      <c r="B786" s="1213"/>
      <c r="C786" s="248" t="s">
        <v>27</v>
      </c>
      <c r="D786" s="98"/>
      <c r="E786" s="1214" t="s">
        <v>20</v>
      </c>
      <c r="F786" s="1215"/>
      <c r="G786" s="1215"/>
      <c r="H786" s="1215"/>
      <c r="I786" s="1216"/>
      <c r="J786" s="1210">
        <v>44593</v>
      </c>
      <c r="K786" s="1217"/>
      <c r="L786" s="1217"/>
      <c r="M786" s="1217"/>
      <c r="N786" s="1218"/>
      <c r="O786" s="2"/>
      <c r="P786" s="2"/>
    </row>
    <row r="787" spans="1:20" ht="17.25" customHeight="1">
      <c r="A787" s="1213" t="s">
        <v>15</v>
      </c>
      <c r="B787" s="1213"/>
      <c r="C787" s="248" t="s">
        <v>17</v>
      </c>
      <c r="D787" s="98"/>
      <c r="E787" s="1214" t="s">
        <v>18</v>
      </c>
      <c r="F787" s="1215"/>
      <c r="G787" s="1215"/>
      <c r="H787" s="1215"/>
      <c r="I787" s="1216"/>
      <c r="J787" s="1219" t="s">
        <v>228</v>
      </c>
      <c r="K787" s="1219"/>
      <c r="L787" s="1219"/>
      <c r="M787" s="1219"/>
      <c r="N787" s="1219"/>
      <c r="O787" s="2"/>
      <c r="P787" s="2"/>
    </row>
    <row r="788" spans="1:20" ht="17.25" customHeight="1">
      <c r="A788" s="1213" t="s">
        <v>16</v>
      </c>
      <c r="B788" s="1213"/>
      <c r="C788" s="248">
        <v>90065332</v>
      </c>
      <c r="D788" s="32"/>
      <c r="E788" s="1206" t="s">
        <v>19</v>
      </c>
      <c r="F788" s="1206"/>
      <c r="G788" s="1206"/>
      <c r="H788" s="1206"/>
      <c r="I788" s="1206"/>
      <c r="J788" s="1146" t="s">
        <v>227</v>
      </c>
      <c r="K788" s="1146"/>
      <c r="L788" s="1146"/>
      <c r="M788" s="1146"/>
      <c r="N788" s="1146"/>
      <c r="O788" s="2"/>
      <c r="P788" s="2"/>
    </row>
    <row r="789" spans="1:20" ht="13.5" customHeight="1">
      <c r="A789" s="1184" t="s">
        <v>0</v>
      </c>
      <c r="B789" s="1184"/>
      <c r="C789" s="33"/>
      <c r="D789" s="97"/>
      <c r="E789" s="1213" t="s">
        <v>22</v>
      </c>
      <c r="F789" s="1213"/>
      <c r="G789" s="1213"/>
      <c r="H789" s="1184" t="s">
        <v>226</v>
      </c>
      <c r="I789" s="1184"/>
      <c r="J789" s="1213" t="s">
        <v>24</v>
      </c>
      <c r="K789" s="1213"/>
      <c r="L789" s="1213"/>
      <c r="M789" s="1184" t="s">
        <v>136</v>
      </c>
      <c r="N789" s="1184"/>
      <c r="O789" s="4"/>
      <c r="P789" s="1"/>
    </row>
    <row r="790" spans="1:20" ht="18.75">
      <c r="A790" s="1151" t="s">
        <v>1</v>
      </c>
      <c r="B790" s="1153"/>
      <c r="C790" s="1154"/>
      <c r="D790" s="1155" t="s">
        <v>2</v>
      </c>
      <c r="E790" s="1156"/>
      <c r="F790" s="1156"/>
      <c r="G790" s="1156"/>
      <c r="H790" s="1156"/>
      <c r="I790" s="1156"/>
      <c r="J790" s="1156"/>
      <c r="K790" s="1156"/>
      <c r="L790" s="1157"/>
      <c r="M790" s="1158" t="s">
        <v>10</v>
      </c>
      <c r="N790" s="1158" t="s">
        <v>11</v>
      </c>
      <c r="O790" s="1"/>
      <c r="P790" s="1"/>
    </row>
    <row r="791" spans="1:20" ht="18.75">
      <c r="A791" s="1161" t="s">
        <v>3</v>
      </c>
      <c r="B791" s="1161" t="s">
        <v>4</v>
      </c>
      <c r="C791" s="1163" t="s">
        <v>5</v>
      </c>
      <c r="D791" s="1165" t="s">
        <v>6</v>
      </c>
      <c r="E791" s="1151" t="s">
        <v>7</v>
      </c>
      <c r="F791" s="1153"/>
      <c r="G791" s="1153"/>
      <c r="H791" s="1153"/>
      <c r="I791" s="1153"/>
      <c r="J791" s="1153"/>
      <c r="K791" s="1153"/>
      <c r="L791" s="1154"/>
      <c r="M791" s="1159"/>
      <c r="N791" s="1159"/>
      <c r="O791" s="1"/>
      <c r="P791" s="1"/>
    </row>
    <row r="792" spans="1:20" ht="18.75">
      <c r="A792" s="1162"/>
      <c r="B792" s="1162"/>
      <c r="C792" s="1164"/>
      <c r="D792" s="1166"/>
      <c r="E792" s="1151" t="s">
        <v>8</v>
      </c>
      <c r="F792" s="1153"/>
      <c r="G792" s="1153"/>
      <c r="H792" s="1153"/>
      <c r="I792" s="1153"/>
      <c r="J792" s="1153"/>
      <c r="K792" s="1154"/>
      <c r="L792" s="23" t="s">
        <v>9</v>
      </c>
      <c r="M792" s="1160"/>
      <c r="N792" s="1160"/>
      <c r="O792" s="1"/>
      <c r="P792" s="1"/>
    </row>
    <row r="793" spans="1:20" ht="15.95" customHeight="1">
      <c r="A793" s="1308"/>
      <c r="B793" s="1310"/>
      <c r="C793" s="1167" t="s">
        <v>230</v>
      </c>
      <c r="D793" s="256" t="s">
        <v>29</v>
      </c>
      <c r="E793" s="1301" t="s">
        <v>171</v>
      </c>
      <c r="F793" s="1302"/>
      <c r="G793" s="1302"/>
      <c r="H793" s="1302"/>
      <c r="I793" s="1302"/>
      <c r="J793" s="1303"/>
      <c r="K793" s="1348"/>
      <c r="L793" s="1348"/>
      <c r="M793" s="265">
        <v>44593</v>
      </c>
      <c r="N793" s="263"/>
      <c r="O793" s="1"/>
      <c r="P793" s="1"/>
    </row>
    <row r="794" spans="1:20" ht="15.95" customHeight="1">
      <c r="A794" s="1309"/>
      <c r="B794" s="1311"/>
      <c r="C794" s="1168"/>
      <c r="D794" s="29">
        <v>1</v>
      </c>
      <c r="E794" s="1295" t="s">
        <v>30</v>
      </c>
      <c r="F794" s="1296"/>
      <c r="G794" s="83"/>
      <c r="H794" s="1297">
        <v>18690</v>
      </c>
      <c r="I794" s="1298"/>
      <c r="J794" s="1299"/>
      <c r="K794" s="1304"/>
      <c r="L794" s="1304"/>
      <c r="M794" s="264"/>
      <c r="N794" s="264"/>
      <c r="O794" s="1"/>
      <c r="P794" s="84"/>
      <c r="Q794" s="101"/>
      <c r="R794" s="101"/>
      <c r="S794" s="102"/>
      <c r="T794" s="101"/>
    </row>
    <row r="795" spans="1:20" ht="15.95" customHeight="1">
      <c r="A795" s="1309"/>
      <c r="B795" s="1311"/>
      <c r="C795" s="1168"/>
      <c r="D795" s="253">
        <v>1001</v>
      </c>
      <c r="E795" s="1295" t="s">
        <v>31</v>
      </c>
      <c r="F795" s="1296"/>
      <c r="G795" s="83"/>
      <c r="H795" s="1297">
        <v>3321</v>
      </c>
      <c r="I795" s="1298"/>
      <c r="J795" s="1299"/>
      <c r="K795" s="1304"/>
      <c r="L795" s="1304"/>
      <c r="M795" s="264"/>
      <c r="N795" s="264"/>
      <c r="O795" s="1"/>
      <c r="P795" s="84"/>
      <c r="Q795" s="101"/>
      <c r="R795" s="101"/>
      <c r="S795" s="102"/>
      <c r="T795" s="101"/>
    </row>
    <row r="796" spans="1:20" ht="15.95" customHeight="1">
      <c r="A796" s="1309"/>
      <c r="B796" s="1311"/>
      <c r="C796" s="1168"/>
      <c r="D796" s="253">
        <v>1210</v>
      </c>
      <c r="E796" s="1295" t="s">
        <v>71</v>
      </c>
      <c r="F796" s="1296"/>
      <c r="G796" s="83"/>
      <c r="H796" s="1297">
        <v>2856</v>
      </c>
      <c r="I796" s="1298"/>
      <c r="J796" s="1299"/>
      <c r="K796" s="1304"/>
      <c r="L796" s="1304"/>
      <c r="M796" s="1312" t="s">
        <v>229</v>
      </c>
      <c r="N796" s="1312"/>
      <c r="O796" s="1"/>
      <c r="P796" s="103"/>
      <c r="Q796" s="101"/>
      <c r="R796" s="101"/>
      <c r="S796" s="102"/>
      <c r="T796" s="101"/>
    </row>
    <row r="797" spans="1:20" ht="15.95" customHeight="1">
      <c r="A797" s="1309"/>
      <c r="B797" s="1311"/>
      <c r="C797" s="1168"/>
      <c r="D797" s="253">
        <v>1810</v>
      </c>
      <c r="E797" s="1295" t="s">
        <v>32</v>
      </c>
      <c r="F797" s="1296"/>
      <c r="G797" s="83"/>
      <c r="H797" s="1297">
        <v>24525</v>
      </c>
      <c r="I797" s="1298"/>
      <c r="J797" s="1299"/>
      <c r="K797" s="1304"/>
      <c r="L797" s="1304"/>
      <c r="M797" s="1312"/>
      <c r="N797" s="1312"/>
      <c r="O797" s="1"/>
      <c r="P797" s="84"/>
      <c r="Q797" s="101"/>
      <c r="R797" s="101"/>
      <c r="S797" s="102"/>
      <c r="T797" s="101"/>
    </row>
    <row r="798" spans="1:20" ht="15.95" customHeight="1">
      <c r="A798" s="1309"/>
      <c r="B798" s="1311"/>
      <c r="C798" s="1168"/>
      <c r="D798" s="253">
        <v>1820</v>
      </c>
      <c r="E798" s="1295" t="s">
        <v>72</v>
      </c>
      <c r="F798" s="1296"/>
      <c r="G798" s="83"/>
      <c r="H798" s="1297">
        <v>12000</v>
      </c>
      <c r="I798" s="1298"/>
      <c r="J798" s="1299"/>
      <c r="K798" s="1304"/>
      <c r="L798" s="1304"/>
      <c r="M798" s="1312"/>
      <c r="N798" s="1312"/>
      <c r="O798" s="1"/>
      <c r="P798" s="84"/>
      <c r="Q798" s="101"/>
      <c r="R798" s="101"/>
      <c r="S798" s="102"/>
      <c r="T798" s="101"/>
    </row>
    <row r="799" spans="1:20" ht="15.95" customHeight="1">
      <c r="A799" s="1309"/>
      <c r="B799" s="1311"/>
      <c r="C799" s="1168"/>
      <c r="D799" s="253">
        <v>1947</v>
      </c>
      <c r="E799" s="1295" t="s">
        <v>73</v>
      </c>
      <c r="F799" s="1296"/>
      <c r="G799" s="83"/>
      <c r="H799" s="1297">
        <v>1500</v>
      </c>
      <c r="I799" s="1298"/>
      <c r="J799" s="1299"/>
      <c r="K799" s="1304"/>
      <c r="L799" s="1304"/>
      <c r="M799" s="1312"/>
      <c r="N799" s="1312"/>
      <c r="O799" s="1"/>
      <c r="P799" s="84"/>
      <c r="Q799" s="101"/>
      <c r="R799" s="101"/>
      <c r="S799" s="102"/>
      <c r="T799" s="101"/>
    </row>
    <row r="800" spans="1:20" ht="15.95" customHeight="1">
      <c r="A800" s="1309"/>
      <c r="B800" s="1311"/>
      <c r="C800" s="1168"/>
      <c r="D800" s="253">
        <v>1978</v>
      </c>
      <c r="E800" s="1295" t="s">
        <v>74</v>
      </c>
      <c r="F800" s="1296"/>
      <c r="G800" s="83"/>
      <c r="H800" s="1297">
        <v>9000</v>
      </c>
      <c r="I800" s="1298"/>
      <c r="J800" s="1299"/>
      <c r="K800" s="1304"/>
      <c r="L800" s="1304"/>
      <c r="M800" s="1312"/>
      <c r="N800" s="1312"/>
      <c r="O800" s="1"/>
      <c r="P800" s="84"/>
      <c r="Q800" s="101"/>
      <c r="R800" s="101"/>
      <c r="S800" s="102"/>
      <c r="T800" s="101"/>
    </row>
    <row r="801" spans="1:20" ht="15.95" customHeight="1">
      <c r="A801" s="1309"/>
      <c r="B801" s="1311"/>
      <c r="C801" s="1168"/>
      <c r="D801" s="253">
        <v>2211</v>
      </c>
      <c r="E801" s="1295" t="s">
        <v>75</v>
      </c>
      <c r="F801" s="1296"/>
      <c r="G801" s="83"/>
      <c r="H801" s="1297">
        <v>1051</v>
      </c>
      <c r="I801" s="1298"/>
      <c r="J801" s="1299"/>
      <c r="K801" s="1304"/>
      <c r="L801" s="1304"/>
      <c r="M801" s="1312"/>
      <c r="N801" s="1312"/>
      <c r="O801" s="1"/>
      <c r="P801" s="84"/>
      <c r="Q801" s="101"/>
      <c r="R801" s="101"/>
      <c r="S801" s="102"/>
      <c r="T801" s="101"/>
    </row>
    <row r="802" spans="1:20" ht="15.95" customHeight="1">
      <c r="A802" s="1309"/>
      <c r="B802" s="1311"/>
      <c r="C802" s="1168"/>
      <c r="D802" s="253">
        <v>2224</v>
      </c>
      <c r="E802" s="1295" t="s">
        <v>33</v>
      </c>
      <c r="F802" s="1296"/>
      <c r="G802" s="83"/>
      <c r="H802" s="1297">
        <f>SUM(H794*0.1)</f>
        <v>1869</v>
      </c>
      <c r="I802" s="1298"/>
      <c r="J802" s="1299"/>
      <c r="K802" s="1304"/>
      <c r="L802" s="1304"/>
      <c r="M802" s="1312"/>
      <c r="N802" s="1312"/>
      <c r="O802" s="1"/>
      <c r="P802" s="84"/>
      <c r="Q802" s="101"/>
      <c r="R802" s="101"/>
      <c r="S802" s="102"/>
      <c r="T802" s="101"/>
    </row>
    <row r="803" spans="1:20" ht="15.95" customHeight="1">
      <c r="A803" s="1309"/>
      <c r="B803" s="1311"/>
      <c r="C803" s="1168"/>
      <c r="D803" s="253">
        <v>2247</v>
      </c>
      <c r="E803" s="1295" t="s">
        <v>34</v>
      </c>
      <c r="F803" s="1296"/>
      <c r="G803" s="83"/>
      <c r="H803" s="1297">
        <f>SUM(H794*0.1)</f>
        <v>1869</v>
      </c>
      <c r="I803" s="1298"/>
      <c r="J803" s="1299"/>
      <c r="K803" s="1304"/>
      <c r="L803" s="1304"/>
      <c r="M803" s="1312"/>
      <c r="N803" s="1312"/>
      <c r="O803" s="1"/>
      <c r="P803" s="84"/>
      <c r="Q803" s="101"/>
      <c r="R803" s="101"/>
      <c r="S803" s="102"/>
      <c r="T803" s="101"/>
    </row>
    <row r="804" spans="1:20" ht="15.95" customHeight="1">
      <c r="A804" s="1309"/>
      <c r="B804" s="1311"/>
      <c r="C804" s="1168"/>
      <c r="D804" s="253">
        <v>2264</v>
      </c>
      <c r="E804" s="1295" t="s">
        <v>45</v>
      </c>
      <c r="F804" s="1296"/>
      <c r="G804" s="83"/>
      <c r="H804" s="1305">
        <f>SUM(H794*10%)</f>
        <v>1869</v>
      </c>
      <c r="I804" s="1306"/>
      <c r="J804" s="1307"/>
      <c r="K804" s="1304"/>
      <c r="L804" s="1304"/>
      <c r="M804" s="1312"/>
      <c r="N804" s="1312"/>
      <c r="O804" s="1"/>
      <c r="P804" s="84"/>
      <c r="Q804" s="101"/>
      <c r="R804" s="101"/>
      <c r="S804" s="102"/>
      <c r="T804" s="101"/>
    </row>
    <row r="805" spans="1:20" ht="15.95" customHeight="1">
      <c r="A805" s="1309"/>
      <c r="B805" s="1311"/>
      <c r="C805" s="1168"/>
      <c r="D805" s="253">
        <v>2309</v>
      </c>
      <c r="E805" s="1295" t="s">
        <v>36</v>
      </c>
      <c r="F805" s="1296"/>
      <c r="G805" s="83"/>
      <c r="H805" s="1297">
        <f>SUM(H794*0.1)</f>
        <v>1869</v>
      </c>
      <c r="I805" s="1298"/>
      <c r="J805" s="1299"/>
      <c r="K805" s="1304"/>
      <c r="L805" s="1304"/>
      <c r="M805" s="1312"/>
      <c r="N805" s="1312"/>
      <c r="P805" s="84"/>
      <c r="Q805" s="101"/>
      <c r="R805" s="101"/>
      <c r="S805" s="102"/>
      <c r="T805" s="101"/>
    </row>
    <row r="806" spans="1:20" ht="15.95" customHeight="1">
      <c r="A806" s="88"/>
      <c r="B806" s="88"/>
      <c r="C806" s="88"/>
      <c r="D806" s="1285" t="s">
        <v>121</v>
      </c>
      <c r="E806" s="1286"/>
      <c r="F806" s="1286"/>
      <c r="G806" s="1287"/>
      <c r="H806" s="1288">
        <f>SUM(H794:J805)</f>
        <v>80419</v>
      </c>
      <c r="I806" s="1289"/>
      <c r="J806" s="1290"/>
      <c r="K806" s="1291"/>
      <c r="L806" s="1291"/>
      <c r="M806" s="100"/>
      <c r="N806" s="99"/>
      <c r="P806" s="84"/>
      <c r="Q806" s="101"/>
      <c r="R806" s="101"/>
      <c r="S806" s="101"/>
      <c r="T806" s="101"/>
    </row>
    <row r="807" spans="1:20" ht="12" customHeight="1">
      <c r="A807" s="93"/>
      <c r="B807" s="93"/>
      <c r="C807" s="93"/>
      <c r="D807" s="93"/>
      <c r="E807" s="94"/>
      <c r="F807" s="94"/>
      <c r="G807" s="94"/>
      <c r="H807" s="94"/>
      <c r="I807" s="95"/>
      <c r="J807" s="95"/>
      <c r="K807" s="96"/>
      <c r="L807" s="96"/>
      <c r="M807" s="93"/>
      <c r="N807" s="93"/>
      <c r="P807" s="104"/>
      <c r="Q807" s="102"/>
      <c r="R807" s="101"/>
      <c r="S807" s="101"/>
      <c r="T807" s="101"/>
    </row>
    <row r="808" spans="1:20" ht="12" customHeight="1">
      <c r="A808" s="93"/>
      <c r="B808" s="93"/>
      <c r="C808" s="93"/>
      <c r="D808" s="93"/>
      <c r="E808" s="94"/>
      <c r="F808" s="94"/>
      <c r="G808" s="94"/>
      <c r="H808" s="94"/>
      <c r="I808" s="95"/>
      <c r="J808" s="95"/>
      <c r="K808" s="96"/>
      <c r="L808" s="96"/>
      <c r="M808" s="93"/>
      <c r="N808" s="93"/>
      <c r="P808" s="104"/>
      <c r="Q808" s="102"/>
      <c r="R808" s="101"/>
      <c r="S808" s="101"/>
      <c r="T808" s="101"/>
    </row>
    <row r="809" spans="1:20" ht="12" customHeight="1">
      <c r="A809" s="93"/>
      <c r="B809" s="93"/>
      <c r="C809" s="93"/>
      <c r="D809" s="93"/>
      <c r="E809" s="94"/>
      <c r="F809" s="94"/>
      <c r="G809" s="94"/>
      <c r="H809" s="94"/>
      <c r="I809" s="95"/>
      <c r="J809" s="95"/>
      <c r="K809" s="96"/>
      <c r="L809" s="96"/>
      <c r="M809" s="93"/>
      <c r="N809" s="93"/>
      <c r="P809" s="104"/>
      <c r="Q809" s="102"/>
      <c r="R809" s="101"/>
      <c r="S809" s="101"/>
      <c r="T809" s="101"/>
    </row>
    <row r="810" spans="1:20" ht="12" customHeight="1">
      <c r="A810" s="93"/>
      <c r="B810" s="93"/>
      <c r="C810" s="93"/>
      <c r="D810" s="93"/>
      <c r="E810" s="94"/>
      <c r="F810" s="94"/>
      <c r="G810" s="94"/>
      <c r="H810" s="94"/>
      <c r="I810" s="95"/>
      <c r="J810" s="95"/>
      <c r="K810" s="96"/>
      <c r="L810" s="96"/>
      <c r="M810" s="93"/>
      <c r="N810" s="93"/>
      <c r="P810" s="104"/>
      <c r="Q810" s="102"/>
      <c r="R810" s="101"/>
      <c r="S810" s="101"/>
      <c r="T810" s="101"/>
    </row>
    <row r="811" spans="1:20" ht="15" customHeight="1">
      <c r="E811" s="241"/>
      <c r="F811" s="241"/>
      <c r="G811" s="241"/>
      <c r="H811" s="241"/>
      <c r="I811" s="1294"/>
      <c r="J811" s="1294"/>
      <c r="K811" s="241"/>
      <c r="L811" s="241"/>
    </row>
    <row r="812" spans="1:20" s="21" customFormat="1" ht="18.75">
      <c r="A812" s="1140" t="s">
        <v>12</v>
      </c>
      <c r="B812" s="1140"/>
      <c r="C812" s="1140"/>
      <c r="D812" s="1141" t="s">
        <v>25</v>
      </c>
      <c r="E812" s="1141"/>
      <c r="F812" s="1141"/>
      <c r="G812" s="1141"/>
      <c r="H812" s="1141"/>
      <c r="I812" s="19"/>
      <c r="J812" s="5"/>
      <c r="K812" s="5"/>
      <c r="L812" s="252" t="s">
        <v>13</v>
      </c>
      <c r="M812" s="252"/>
      <c r="N812" s="252"/>
      <c r="O812" s="20"/>
      <c r="P812" s="19"/>
    </row>
    <row r="814" spans="1:20" s="6" customFormat="1" ht="73.5" customHeight="1">
      <c r="A814" s="1176" t="s">
        <v>14</v>
      </c>
      <c r="B814" s="1176"/>
      <c r="C814" s="1176"/>
      <c r="D814" s="1176"/>
      <c r="E814" s="1176"/>
      <c r="F814" s="1176"/>
      <c r="G814" s="1176"/>
      <c r="H814" s="1176"/>
      <c r="I814" s="1176"/>
      <c r="J814" s="1176"/>
      <c r="K814" s="1176"/>
      <c r="L814" s="1176"/>
      <c r="M814" s="1176"/>
      <c r="N814" s="1176"/>
      <c r="O814" s="5"/>
      <c r="P814" s="5"/>
    </row>
    <row r="815" spans="1:20" ht="15" customHeight="1">
      <c r="A815" s="1206" t="s">
        <v>23</v>
      </c>
      <c r="B815" s="1206"/>
      <c r="C815" s="46">
        <v>44608</v>
      </c>
      <c r="D815" s="32"/>
      <c r="E815" s="1207" t="s">
        <v>21</v>
      </c>
      <c r="F815" s="1208"/>
      <c r="G815" s="1208"/>
      <c r="H815" s="1208"/>
      <c r="I815" s="1209"/>
      <c r="J815" s="1281"/>
      <c r="K815" s="1211"/>
      <c r="L815" s="1211"/>
      <c r="M815" s="1211"/>
      <c r="N815" s="1212"/>
      <c r="O815" s="2"/>
      <c r="P815" s="2"/>
    </row>
    <row r="816" spans="1:20" ht="15.75" customHeight="1">
      <c r="A816" s="1213" t="s">
        <v>26</v>
      </c>
      <c r="B816" s="1213"/>
      <c r="C816" s="248" t="s">
        <v>27</v>
      </c>
      <c r="D816" s="98"/>
      <c r="E816" s="1214" t="s">
        <v>20</v>
      </c>
      <c r="F816" s="1215"/>
      <c r="G816" s="1215"/>
      <c r="H816" s="1215"/>
      <c r="I816" s="1216"/>
      <c r="J816" s="1210">
        <v>44593</v>
      </c>
      <c r="K816" s="1217"/>
      <c r="L816" s="1217"/>
      <c r="M816" s="1217"/>
      <c r="N816" s="1218"/>
      <c r="O816" s="2"/>
      <c r="P816" s="2"/>
    </row>
    <row r="817" spans="1:20" ht="17.25" customHeight="1">
      <c r="A817" s="1213" t="s">
        <v>15</v>
      </c>
      <c r="B817" s="1213"/>
      <c r="C817" s="248" t="s">
        <v>17</v>
      </c>
      <c r="D817" s="98"/>
      <c r="E817" s="1214" t="s">
        <v>18</v>
      </c>
      <c r="F817" s="1215"/>
      <c r="G817" s="1215"/>
      <c r="H817" s="1215"/>
      <c r="I817" s="1216"/>
      <c r="J817" s="1219" t="s">
        <v>231</v>
      </c>
      <c r="K817" s="1219"/>
      <c r="L817" s="1219"/>
      <c r="M817" s="1219"/>
      <c r="N817" s="1219"/>
      <c r="O817" s="2"/>
      <c r="P817" s="2"/>
    </row>
    <row r="818" spans="1:20" ht="17.25" customHeight="1">
      <c r="A818" s="1213" t="s">
        <v>16</v>
      </c>
      <c r="B818" s="1213"/>
      <c r="C818" s="248">
        <v>90087570</v>
      </c>
      <c r="D818" s="32"/>
      <c r="E818" s="1206" t="s">
        <v>19</v>
      </c>
      <c r="F818" s="1206"/>
      <c r="G818" s="1206"/>
      <c r="H818" s="1206"/>
      <c r="I818" s="1206"/>
      <c r="J818" s="1146" t="s">
        <v>227</v>
      </c>
      <c r="K818" s="1146"/>
      <c r="L818" s="1146"/>
      <c r="M818" s="1146"/>
      <c r="N818" s="1146"/>
      <c r="O818" s="2"/>
      <c r="P818" s="2"/>
    </row>
    <row r="819" spans="1:20" ht="13.5" customHeight="1">
      <c r="A819" s="1184" t="s">
        <v>0</v>
      </c>
      <c r="B819" s="1184"/>
      <c r="C819" s="33"/>
      <c r="D819" s="97"/>
      <c r="E819" s="1213" t="s">
        <v>22</v>
      </c>
      <c r="F819" s="1213"/>
      <c r="G819" s="1213"/>
      <c r="H819" s="1184" t="s">
        <v>226</v>
      </c>
      <c r="I819" s="1184"/>
      <c r="J819" s="1213" t="s">
        <v>24</v>
      </c>
      <c r="K819" s="1213"/>
      <c r="L819" s="1213"/>
      <c r="M819" s="1184" t="s">
        <v>136</v>
      </c>
      <c r="N819" s="1184"/>
      <c r="O819" s="4"/>
      <c r="P819" s="1"/>
    </row>
    <row r="820" spans="1:20" ht="18.75">
      <c r="A820" s="1151" t="s">
        <v>1</v>
      </c>
      <c r="B820" s="1153"/>
      <c r="C820" s="1154"/>
      <c r="D820" s="1155" t="s">
        <v>2</v>
      </c>
      <c r="E820" s="1156"/>
      <c r="F820" s="1156"/>
      <c r="G820" s="1156"/>
      <c r="H820" s="1156"/>
      <c r="I820" s="1156"/>
      <c r="J820" s="1156"/>
      <c r="K820" s="1156"/>
      <c r="L820" s="1157"/>
      <c r="M820" s="1158" t="s">
        <v>10</v>
      </c>
      <c r="N820" s="1158" t="s">
        <v>11</v>
      </c>
      <c r="O820" s="1"/>
      <c r="P820" s="1"/>
    </row>
    <row r="821" spans="1:20" ht="18.75">
      <c r="A821" s="1161" t="s">
        <v>3</v>
      </c>
      <c r="B821" s="1161" t="s">
        <v>4</v>
      </c>
      <c r="C821" s="1163" t="s">
        <v>5</v>
      </c>
      <c r="D821" s="1165" t="s">
        <v>6</v>
      </c>
      <c r="E821" s="1151" t="s">
        <v>7</v>
      </c>
      <c r="F821" s="1153"/>
      <c r="G821" s="1153"/>
      <c r="H821" s="1153"/>
      <c r="I821" s="1153"/>
      <c r="J821" s="1153"/>
      <c r="K821" s="1153"/>
      <c r="L821" s="1154"/>
      <c r="M821" s="1159"/>
      <c r="N821" s="1159"/>
      <c r="O821" s="1"/>
      <c r="P821" s="1"/>
    </row>
    <row r="822" spans="1:20" ht="18.75">
      <c r="A822" s="1162"/>
      <c r="B822" s="1162"/>
      <c r="C822" s="1164"/>
      <c r="D822" s="1166"/>
      <c r="E822" s="1151" t="s">
        <v>8</v>
      </c>
      <c r="F822" s="1153"/>
      <c r="G822" s="1153"/>
      <c r="H822" s="1153"/>
      <c r="I822" s="1153"/>
      <c r="J822" s="1153"/>
      <c r="K822" s="1154"/>
      <c r="L822" s="23" t="s">
        <v>9</v>
      </c>
      <c r="M822" s="1160"/>
      <c r="N822" s="1160"/>
      <c r="O822" s="1"/>
      <c r="P822" s="1"/>
    </row>
    <row r="823" spans="1:20" ht="15.95" customHeight="1">
      <c r="A823" s="1308"/>
      <c r="B823" s="1310"/>
      <c r="C823" s="1167" t="s">
        <v>232</v>
      </c>
      <c r="D823" s="256" t="s">
        <v>29</v>
      </c>
      <c r="E823" s="1301" t="s">
        <v>171</v>
      </c>
      <c r="F823" s="1302"/>
      <c r="G823" s="1302"/>
      <c r="H823" s="1302"/>
      <c r="I823" s="1302"/>
      <c r="J823" s="1303"/>
      <c r="K823" s="1348"/>
      <c r="L823" s="1348"/>
      <c r="M823" s="265">
        <v>44593</v>
      </c>
      <c r="N823" s="263"/>
      <c r="O823" s="1"/>
      <c r="P823" s="1"/>
    </row>
    <row r="824" spans="1:20" ht="15.95" customHeight="1">
      <c r="A824" s="1309"/>
      <c r="B824" s="1311"/>
      <c r="C824" s="1168"/>
      <c r="D824" s="29">
        <v>1</v>
      </c>
      <c r="E824" s="1295" t="s">
        <v>30</v>
      </c>
      <c r="F824" s="1296"/>
      <c r="G824" s="83"/>
      <c r="H824" s="1297">
        <v>17520</v>
      </c>
      <c r="I824" s="1298"/>
      <c r="J824" s="1299"/>
      <c r="K824" s="1304"/>
      <c r="L824" s="1304"/>
      <c r="M824" s="264"/>
      <c r="N824" s="264"/>
      <c r="O824" s="1"/>
      <c r="P824" s="84"/>
      <c r="Q824" s="101"/>
      <c r="R824" s="101"/>
      <c r="S824" s="102"/>
      <c r="T824" s="101"/>
    </row>
    <row r="825" spans="1:20" ht="15.95" customHeight="1">
      <c r="A825" s="1309"/>
      <c r="B825" s="1311"/>
      <c r="C825" s="1168"/>
      <c r="D825" s="253">
        <v>1001</v>
      </c>
      <c r="E825" s="1295" t="s">
        <v>31</v>
      </c>
      <c r="F825" s="1296"/>
      <c r="G825" s="83"/>
      <c r="H825" s="1297">
        <v>3321</v>
      </c>
      <c r="I825" s="1298"/>
      <c r="J825" s="1299"/>
      <c r="K825" s="1304"/>
      <c r="L825" s="1304"/>
      <c r="M825" s="264"/>
      <c r="N825" s="264"/>
      <c r="O825" s="1"/>
      <c r="P825" s="84"/>
      <c r="Q825" s="101"/>
      <c r="R825" s="101"/>
      <c r="S825" s="102"/>
      <c r="T825" s="101"/>
    </row>
    <row r="826" spans="1:20" ht="15.95" customHeight="1">
      <c r="A826" s="1309"/>
      <c r="B826" s="1311"/>
      <c r="C826" s="1168"/>
      <c r="D826" s="253">
        <v>1210</v>
      </c>
      <c r="E826" s="1295" t="s">
        <v>71</v>
      </c>
      <c r="F826" s="1296"/>
      <c r="G826" s="83"/>
      <c r="H826" s="1297">
        <v>2856</v>
      </c>
      <c r="I826" s="1298"/>
      <c r="J826" s="1299"/>
      <c r="K826" s="1304"/>
      <c r="L826" s="1304"/>
      <c r="M826" s="1312" t="s">
        <v>229</v>
      </c>
      <c r="N826" s="1312"/>
      <c r="O826" s="1"/>
      <c r="P826" s="103"/>
      <c r="Q826" s="101"/>
      <c r="R826" s="101"/>
      <c r="S826" s="102"/>
      <c r="T826" s="101"/>
    </row>
    <row r="827" spans="1:20" ht="15.95" customHeight="1">
      <c r="A827" s="1309"/>
      <c r="B827" s="1311"/>
      <c r="C827" s="1168"/>
      <c r="D827" s="253">
        <v>1810</v>
      </c>
      <c r="E827" s="1295" t="s">
        <v>32</v>
      </c>
      <c r="F827" s="1296"/>
      <c r="G827" s="83"/>
      <c r="H827" s="1297">
        <v>23940</v>
      </c>
      <c r="I827" s="1298"/>
      <c r="J827" s="1299"/>
      <c r="K827" s="1304"/>
      <c r="L827" s="1304"/>
      <c r="M827" s="1312"/>
      <c r="N827" s="1312"/>
      <c r="O827" s="1"/>
      <c r="P827" s="84"/>
      <c r="Q827" s="101"/>
      <c r="R827" s="101"/>
      <c r="S827" s="102"/>
      <c r="T827" s="101"/>
    </row>
    <row r="828" spans="1:20" ht="15.95" customHeight="1">
      <c r="A828" s="1309"/>
      <c r="B828" s="1311"/>
      <c r="C828" s="1168"/>
      <c r="D828" s="253">
        <v>1820</v>
      </c>
      <c r="E828" s="1295" t="s">
        <v>72</v>
      </c>
      <c r="F828" s="1296"/>
      <c r="G828" s="83"/>
      <c r="H828" s="1297">
        <v>12000</v>
      </c>
      <c r="I828" s="1298"/>
      <c r="J828" s="1299"/>
      <c r="K828" s="1304"/>
      <c r="L828" s="1304"/>
      <c r="M828" s="1312"/>
      <c r="N828" s="1312"/>
      <c r="O828" s="1"/>
      <c r="P828" s="84"/>
      <c r="Q828" s="101"/>
      <c r="R828" s="101"/>
      <c r="S828" s="102"/>
      <c r="T828" s="101"/>
    </row>
    <row r="829" spans="1:20" ht="15.95" customHeight="1">
      <c r="A829" s="1309"/>
      <c r="B829" s="1311"/>
      <c r="C829" s="1168"/>
      <c r="D829" s="253">
        <v>1947</v>
      </c>
      <c r="E829" s="1295" t="s">
        <v>73</v>
      </c>
      <c r="F829" s="1296"/>
      <c r="G829" s="83"/>
      <c r="H829" s="1297">
        <v>1500</v>
      </c>
      <c r="I829" s="1298"/>
      <c r="J829" s="1299"/>
      <c r="K829" s="1304"/>
      <c r="L829" s="1304"/>
      <c r="M829" s="1312"/>
      <c r="N829" s="1312"/>
      <c r="O829" s="1"/>
      <c r="P829" s="84"/>
      <c r="Q829" s="101"/>
      <c r="R829" s="101"/>
      <c r="S829" s="102"/>
      <c r="T829" s="101"/>
    </row>
    <row r="830" spans="1:20" ht="15.95" customHeight="1">
      <c r="A830" s="1309"/>
      <c r="B830" s="1311"/>
      <c r="C830" s="1168"/>
      <c r="D830" s="253">
        <v>1978</v>
      </c>
      <c r="E830" s="1295" t="s">
        <v>74</v>
      </c>
      <c r="F830" s="1296"/>
      <c r="G830" s="83"/>
      <c r="H830" s="1297">
        <v>9000</v>
      </c>
      <c r="I830" s="1298"/>
      <c r="J830" s="1299"/>
      <c r="K830" s="1304"/>
      <c r="L830" s="1304"/>
      <c r="M830" s="1312"/>
      <c r="N830" s="1312"/>
      <c r="O830" s="1"/>
      <c r="P830" s="84"/>
      <c r="Q830" s="101"/>
      <c r="R830" s="101"/>
      <c r="S830" s="102"/>
      <c r="T830" s="101"/>
    </row>
    <row r="831" spans="1:20" ht="15.95" customHeight="1">
      <c r="A831" s="1309"/>
      <c r="B831" s="1311"/>
      <c r="C831" s="1168"/>
      <c r="D831" s="253">
        <v>2211</v>
      </c>
      <c r="E831" s="1295" t="s">
        <v>75</v>
      </c>
      <c r="F831" s="1296"/>
      <c r="G831" s="83"/>
      <c r="H831" s="1297">
        <v>1051</v>
      </c>
      <c r="I831" s="1298"/>
      <c r="J831" s="1299"/>
      <c r="K831" s="1304"/>
      <c r="L831" s="1304"/>
      <c r="M831" s="1312"/>
      <c r="N831" s="1312"/>
      <c r="O831" s="1"/>
      <c r="P831" s="84"/>
      <c r="Q831" s="101"/>
      <c r="R831" s="101"/>
      <c r="S831" s="102"/>
      <c r="T831" s="101"/>
    </row>
    <row r="832" spans="1:20" ht="15.95" customHeight="1">
      <c r="A832" s="1309"/>
      <c r="B832" s="1311"/>
      <c r="C832" s="1168"/>
      <c r="D832" s="253">
        <v>2224</v>
      </c>
      <c r="E832" s="1295" t="s">
        <v>33</v>
      </c>
      <c r="F832" s="1296"/>
      <c r="G832" s="83"/>
      <c r="H832" s="1297">
        <f>SUM(H824*0.1)</f>
        <v>1752</v>
      </c>
      <c r="I832" s="1298"/>
      <c r="J832" s="1299"/>
      <c r="K832" s="1304"/>
      <c r="L832" s="1304"/>
      <c r="M832" s="1312"/>
      <c r="N832" s="1312"/>
      <c r="O832" s="1"/>
      <c r="P832" s="84"/>
      <c r="Q832" s="101"/>
      <c r="R832" s="101"/>
      <c r="S832" s="102"/>
      <c r="T832" s="101"/>
    </row>
    <row r="833" spans="1:20" ht="15.95" customHeight="1">
      <c r="A833" s="1309"/>
      <c r="B833" s="1311"/>
      <c r="C833" s="1168"/>
      <c r="D833" s="253">
        <v>2247</v>
      </c>
      <c r="E833" s="1295" t="s">
        <v>34</v>
      </c>
      <c r="F833" s="1296"/>
      <c r="G833" s="83"/>
      <c r="H833" s="1297">
        <f>SUM(H824*0.1)</f>
        <v>1752</v>
      </c>
      <c r="I833" s="1298"/>
      <c r="J833" s="1299"/>
      <c r="K833" s="1304"/>
      <c r="L833" s="1304"/>
      <c r="M833" s="1312"/>
      <c r="N833" s="1312"/>
      <c r="O833" s="1"/>
      <c r="P833" s="84"/>
      <c r="Q833" s="101"/>
      <c r="R833" s="101"/>
      <c r="S833" s="102"/>
      <c r="T833" s="101"/>
    </row>
    <row r="834" spans="1:20" ht="15.95" customHeight="1">
      <c r="A834" s="1309"/>
      <c r="B834" s="1311"/>
      <c r="C834" s="1168"/>
      <c r="D834" s="253">
        <v>2264</v>
      </c>
      <c r="E834" s="1295" t="s">
        <v>45</v>
      </c>
      <c r="F834" s="1296"/>
      <c r="G834" s="83"/>
      <c r="H834" s="1305">
        <f>SUM(H824*10%)</f>
        <v>1752</v>
      </c>
      <c r="I834" s="1306"/>
      <c r="J834" s="1307"/>
      <c r="K834" s="1304"/>
      <c r="L834" s="1304"/>
      <c r="M834" s="1312"/>
      <c r="N834" s="1312"/>
      <c r="O834" s="1"/>
      <c r="P834" s="84"/>
      <c r="Q834" s="101"/>
      <c r="R834" s="101"/>
      <c r="S834" s="102"/>
      <c r="T834" s="101"/>
    </row>
    <row r="835" spans="1:20" ht="15.95" customHeight="1">
      <c r="A835" s="1309"/>
      <c r="B835" s="1311"/>
      <c r="C835" s="1168"/>
      <c r="D835" s="253">
        <v>2309</v>
      </c>
      <c r="E835" s="1295" t="s">
        <v>36</v>
      </c>
      <c r="F835" s="1296"/>
      <c r="G835" s="83"/>
      <c r="H835" s="1297">
        <f>SUM(H824*0.1)</f>
        <v>1752</v>
      </c>
      <c r="I835" s="1298"/>
      <c r="J835" s="1299"/>
      <c r="K835" s="1304"/>
      <c r="L835" s="1304"/>
      <c r="M835" s="1312"/>
      <c r="N835" s="1312"/>
      <c r="P835" s="84"/>
      <c r="Q835" s="101"/>
      <c r="R835" s="101"/>
      <c r="S835" s="102"/>
      <c r="T835" s="101"/>
    </row>
    <row r="836" spans="1:20" ht="15.95" customHeight="1">
      <c r="A836" s="88"/>
      <c r="B836" s="88"/>
      <c r="C836" s="88"/>
      <c r="D836" s="1285" t="s">
        <v>121</v>
      </c>
      <c r="E836" s="1286"/>
      <c r="F836" s="1286"/>
      <c r="G836" s="1287"/>
      <c r="H836" s="1288">
        <f>SUM(H824:J835)</f>
        <v>78196</v>
      </c>
      <c r="I836" s="1289"/>
      <c r="J836" s="1290"/>
      <c r="K836" s="1291"/>
      <c r="L836" s="1291"/>
      <c r="M836" s="100"/>
      <c r="N836" s="99"/>
      <c r="P836" s="84"/>
      <c r="Q836" s="101"/>
      <c r="R836" s="101"/>
      <c r="S836" s="101"/>
      <c r="T836" s="101"/>
    </row>
    <row r="837" spans="1:20" ht="12" customHeight="1">
      <c r="A837" s="93"/>
      <c r="B837" s="93"/>
      <c r="C837" s="93"/>
      <c r="D837" s="93"/>
      <c r="E837" s="94"/>
      <c r="F837" s="94"/>
      <c r="G837" s="94"/>
      <c r="H837" s="94"/>
      <c r="I837" s="95"/>
      <c r="J837" s="95"/>
      <c r="K837" s="96"/>
      <c r="L837" s="96"/>
      <c r="M837" s="93"/>
      <c r="N837" s="93"/>
      <c r="P837" s="104"/>
      <c r="Q837" s="102"/>
      <c r="R837" s="101"/>
      <c r="S837" s="101"/>
      <c r="T837" s="101"/>
    </row>
    <row r="838" spans="1:20" ht="12" customHeight="1">
      <c r="A838" s="93"/>
      <c r="B838" s="93"/>
      <c r="C838" s="93"/>
      <c r="D838" s="93"/>
      <c r="E838" s="94"/>
      <c r="F838" s="94"/>
      <c r="G838" s="94"/>
      <c r="H838" s="94"/>
      <c r="I838" s="95"/>
      <c r="J838" s="95"/>
      <c r="K838" s="96"/>
      <c r="L838" s="96"/>
      <c r="M838" s="93"/>
      <c r="N838" s="93"/>
      <c r="P838" s="104"/>
      <c r="Q838" s="102"/>
      <c r="R838" s="101"/>
      <c r="S838" s="101"/>
      <c r="T838" s="101"/>
    </row>
    <row r="839" spans="1:20" ht="12" customHeight="1">
      <c r="A839" s="93"/>
      <c r="B839" s="93"/>
      <c r="C839" s="93"/>
      <c r="D839" s="93"/>
      <c r="E839" s="94"/>
      <c r="F839" s="94"/>
      <c r="G839" s="94"/>
      <c r="H839" s="94"/>
      <c r="I839" s="95"/>
      <c r="J839" s="95"/>
      <c r="K839" s="96"/>
      <c r="L839" s="96"/>
      <c r="M839" s="93"/>
      <c r="N839" s="93"/>
      <c r="P839" s="104"/>
      <c r="Q839" s="102"/>
      <c r="R839" s="101"/>
      <c r="S839" s="101"/>
      <c r="T839" s="101"/>
    </row>
    <row r="840" spans="1:20" ht="12" customHeight="1">
      <c r="A840" s="93"/>
      <c r="B840" s="93"/>
      <c r="C840" s="93"/>
      <c r="D840" s="93"/>
      <c r="E840" s="94"/>
      <c r="F840" s="94"/>
      <c r="G840" s="94"/>
      <c r="H840" s="94"/>
      <c r="I840" s="95"/>
      <c r="J840" s="95"/>
      <c r="K840" s="96"/>
      <c r="L840" s="96"/>
      <c r="M840" s="93"/>
      <c r="N840" s="93"/>
      <c r="P840" s="104"/>
      <c r="Q840" s="102"/>
      <c r="R840" s="101"/>
      <c r="S840" s="101"/>
      <c r="T840" s="101"/>
    </row>
    <row r="841" spans="1:20" ht="15" customHeight="1">
      <c r="E841" s="241"/>
      <c r="F841" s="241"/>
      <c r="G841" s="241"/>
      <c r="H841" s="241"/>
      <c r="I841" s="1294"/>
      <c r="J841" s="1294"/>
      <c r="K841" s="241"/>
      <c r="L841" s="241"/>
    </row>
    <row r="842" spans="1:20" s="21" customFormat="1" ht="18.75">
      <c r="A842" s="1140" t="s">
        <v>12</v>
      </c>
      <c r="B842" s="1140"/>
      <c r="C842" s="1140"/>
      <c r="D842" s="1141" t="s">
        <v>25</v>
      </c>
      <c r="E842" s="1141"/>
      <c r="F842" s="1141"/>
      <c r="G842" s="1141"/>
      <c r="H842" s="1141"/>
      <c r="I842" s="19"/>
      <c r="J842" s="5"/>
      <c r="K842" s="5"/>
      <c r="L842" s="252" t="s">
        <v>13</v>
      </c>
      <c r="M842" s="252"/>
      <c r="N842" s="252"/>
      <c r="O842" s="20"/>
      <c r="P842" s="19"/>
    </row>
    <row r="844" spans="1:20" s="6" customFormat="1" ht="73.5" customHeight="1">
      <c r="A844" s="1176" t="s">
        <v>14</v>
      </c>
      <c r="B844" s="1176"/>
      <c r="C844" s="1176"/>
      <c r="D844" s="1176"/>
      <c r="E844" s="1176"/>
      <c r="F844" s="1176"/>
      <c r="G844" s="1176"/>
      <c r="H844" s="1176"/>
      <c r="I844" s="1176"/>
      <c r="J844" s="1176"/>
      <c r="K844" s="1176"/>
      <c r="L844" s="1176"/>
      <c r="M844" s="1176"/>
      <c r="N844" s="1176"/>
      <c r="O844" s="5"/>
      <c r="P844" s="5"/>
    </row>
    <row r="845" spans="1:20" ht="15" customHeight="1">
      <c r="A845" s="1206" t="s">
        <v>23</v>
      </c>
      <c r="B845" s="1206"/>
      <c r="C845" s="46">
        <v>44608</v>
      </c>
      <c r="D845" s="32"/>
      <c r="E845" s="1207" t="s">
        <v>21</v>
      </c>
      <c r="F845" s="1208"/>
      <c r="G845" s="1208"/>
      <c r="H845" s="1208"/>
      <c r="I845" s="1209"/>
      <c r="J845" s="1281"/>
      <c r="K845" s="1211"/>
      <c r="L845" s="1211"/>
      <c r="M845" s="1211"/>
      <c r="N845" s="1212"/>
      <c r="O845" s="2"/>
      <c r="P845" s="2"/>
    </row>
    <row r="846" spans="1:20" ht="15.75" customHeight="1">
      <c r="A846" s="1213" t="s">
        <v>26</v>
      </c>
      <c r="B846" s="1213"/>
      <c r="C846" s="248" t="s">
        <v>27</v>
      </c>
      <c r="D846" s="98"/>
      <c r="E846" s="1214" t="s">
        <v>20</v>
      </c>
      <c r="F846" s="1215"/>
      <c r="G846" s="1215"/>
      <c r="H846" s="1215"/>
      <c r="I846" s="1216"/>
      <c r="J846" s="1210">
        <v>44593</v>
      </c>
      <c r="K846" s="1217"/>
      <c r="L846" s="1217"/>
      <c r="M846" s="1217"/>
      <c r="N846" s="1218"/>
      <c r="O846" s="2"/>
      <c r="P846" s="2"/>
    </row>
    <row r="847" spans="1:20" ht="17.25" customHeight="1">
      <c r="A847" s="1213" t="s">
        <v>15</v>
      </c>
      <c r="B847" s="1213"/>
      <c r="C847" s="248" t="s">
        <v>17</v>
      </c>
      <c r="D847" s="98"/>
      <c r="E847" s="1214" t="s">
        <v>18</v>
      </c>
      <c r="F847" s="1215"/>
      <c r="G847" s="1215"/>
      <c r="H847" s="1215"/>
      <c r="I847" s="1216"/>
      <c r="J847" s="1219" t="s">
        <v>233</v>
      </c>
      <c r="K847" s="1219"/>
      <c r="L847" s="1219"/>
      <c r="M847" s="1219"/>
      <c r="N847" s="1219"/>
      <c r="O847" s="2"/>
      <c r="P847" s="2"/>
    </row>
    <row r="848" spans="1:20" ht="17.25" customHeight="1">
      <c r="A848" s="1213" t="s">
        <v>16</v>
      </c>
      <c r="B848" s="1213"/>
      <c r="C848" s="248">
        <v>90041839</v>
      </c>
      <c r="D848" s="32"/>
      <c r="E848" s="1206" t="s">
        <v>19</v>
      </c>
      <c r="F848" s="1206"/>
      <c r="G848" s="1206"/>
      <c r="H848" s="1206"/>
      <c r="I848" s="1206"/>
      <c r="J848" s="1146" t="s">
        <v>227</v>
      </c>
      <c r="K848" s="1146"/>
      <c r="L848" s="1146"/>
      <c r="M848" s="1146"/>
      <c r="N848" s="1146"/>
      <c r="O848" s="2"/>
      <c r="P848" s="2"/>
    </row>
    <row r="849" spans="1:20" ht="13.5" customHeight="1">
      <c r="A849" s="1184" t="s">
        <v>0</v>
      </c>
      <c r="B849" s="1184"/>
      <c r="C849" s="33"/>
      <c r="D849" s="97"/>
      <c r="E849" s="1213" t="s">
        <v>22</v>
      </c>
      <c r="F849" s="1213"/>
      <c r="G849" s="1213"/>
      <c r="H849" s="1184" t="s">
        <v>226</v>
      </c>
      <c r="I849" s="1184"/>
      <c r="J849" s="1213" t="s">
        <v>24</v>
      </c>
      <c r="K849" s="1213"/>
      <c r="L849" s="1213"/>
      <c r="M849" s="1184" t="s">
        <v>136</v>
      </c>
      <c r="N849" s="1184"/>
      <c r="O849" s="4"/>
      <c r="P849" s="1"/>
    </row>
    <row r="850" spans="1:20" ht="18.75">
      <c r="A850" s="1151" t="s">
        <v>1</v>
      </c>
      <c r="B850" s="1153"/>
      <c r="C850" s="1154"/>
      <c r="D850" s="1155" t="s">
        <v>2</v>
      </c>
      <c r="E850" s="1156"/>
      <c r="F850" s="1156"/>
      <c r="G850" s="1156"/>
      <c r="H850" s="1156"/>
      <c r="I850" s="1156"/>
      <c r="J850" s="1156"/>
      <c r="K850" s="1156"/>
      <c r="L850" s="1157"/>
      <c r="M850" s="1158" t="s">
        <v>10</v>
      </c>
      <c r="N850" s="1158" t="s">
        <v>11</v>
      </c>
      <c r="O850" s="1"/>
      <c r="P850" s="1"/>
    </row>
    <row r="851" spans="1:20" ht="18.75">
      <c r="A851" s="1161" t="s">
        <v>3</v>
      </c>
      <c r="B851" s="1161" t="s">
        <v>4</v>
      </c>
      <c r="C851" s="1163" t="s">
        <v>5</v>
      </c>
      <c r="D851" s="1165" t="s">
        <v>6</v>
      </c>
      <c r="E851" s="1151" t="s">
        <v>7</v>
      </c>
      <c r="F851" s="1153"/>
      <c r="G851" s="1153"/>
      <c r="H851" s="1153"/>
      <c r="I851" s="1153"/>
      <c r="J851" s="1153"/>
      <c r="K851" s="1153"/>
      <c r="L851" s="1154"/>
      <c r="M851" s="1159"/>
      <c r="N851" s="1159"/>
      <c r="O851" s="1"/>
      <c r="P851" s="1"/>
    </row>
    <row r="852" spans="1:20" ht="18.75">
      <c r="A852" s="1162"/>
      <c r="B852" s="1162"/>
      <c r="C852" s="1164"/>
      <c r="D852" s="1166"/>
      <c r="E852" s="1151" t="s">
        <v>8</v>
      </c>
      <c r="F852" s="1153"/>
      <c r="G852" s="1153"/>
      <c r="H852" s="1153"/>
      <c r="I852" s="1153"/>
      <c r="J852" s="1153"/>
      <c r="K852" s="1154"/>
      <c r="L852" s="23" t="s">
        <v>9</v>
      </c>
      <c r="M852" s="1160"/>
      <c r="N852" s="1160"/>
      <c r="O852" s="1"/>
      <c r="P852" s="1"/>
    </row>
    <row r="853" spans="1:20" ht="15.95" customHeight="1">
      <c r="A853" s="1308"/>
      <c r="B853" s="1310"/>
      <c r="C853" s="1167" t="s">
        <v>232</v>
      </c>
      <c r="D853" s="256" t="s">
        <v>29</v>
      </c>
      <c r="E853" s="1301" t="s">
        <v>171</v>
      </c>
      <c r="F853" s="1302"/>
      <c r="G853" s="1302"/>
      <c r="H853" s="1302"/>
      <c r="I853" s="1302"/>
      <c r="J853" s="1303"/>
      <c r="K853" s="1348"/>
      <c r="L853" s="1348"/>
      <c r="M853" s="265">
        <v>44593</v>
      </c>
      <c r="N853" s="263"/>
      <c r="O853" s="1"/>
      <c r="P853" s="1"/>
    </row>
    <row r="854" spans="1:20" ht="15.95" customHeight="1">
      <c r="A854" s="1309"/>
      <c r="B854" s="1311"/>
      <c r="C854" s="1168"/>
      <c r="D854" s="29">
        <v>1</v>
      </c>
      <c r="E854" s="1295" t="s">
        <v>30</v>
      </c>
      <c r="F854" s="1296"/>
      <c r="G854" s="83"/>
      <c r="H854" s="1297">
        <v>25710</v>
      </c>
      <c r="I854" s="1298"/>
      <c r="J854" s="1299"/>
      <c r="K854" s="1304"/>
      <c r="L854" s="1304"/>
      <c r="M854" s="1432"/>
      <c r="N854" s="1433"/>
      <c r="O854" s="1"/>
      <c r="P854" s="84"/>
      <c r="Q854" s="101"/>
      <c r="R854" s="101"/>
      <c r="S854" s="102"/>
      <c r="T854" s="101"/>
    </row>
    <row r="855" spans="1:20" ht="15.95" customHeight="1">
      <c r="A855" s="1309"/>
      <c r="B855" s="1311"/>
      <c r="C855" s="1168"/>
      <c r="D855" s="253">
        <v>1001</v>
      </c>
      <c r="E855" s="1295" t="s">
        <v>31</v>
      </c>
      <c r="F855" s="1296"/>
      <c r="G855" s="83"/>
      <c r="H855" s="1297">
        <v>3321</v>
      </c>
      <c r="I855" s="1298"/>
      <c r="J855" s="1299"/>
      <c r="K855" s="1304"/>
      <c r="L855" s="1304"/>
      <c r="M855" s="1434"/>
      <c r="N855" s="1435"/>
      <c r="O855" s="1"/>
      <c r="P855" s="84"/>
      <c r="Q855" s="101"/>
      <c r="R855" s="101"/>
      <c r="S855" s="102"/>
      <c r="T855" s="101"/>
    </row>
    <row r="856" spans="1:20" ht="15.95" customHeight="1">
      <c r="A856" s="1309"/>
      <c r="B856" s="1311"/>
      <c r="C856" s="1168"/>
      <c r="D856" s="253">
        <v>1210</v>
      </c>
      <c r="E856" s="1295" t="s">
        <v>71</v>
      </c>
      <c r="F856" s="1296"/>
      <c r="G856" s="83"/>
      <c r="H856" s="1297">
        <v>2856</v>
      </c>
      <c r="I856" s="1298"/>
      <c r="J856" s="1299"/>
      <c r="K856" s="1304"/>
      <c r="L856" s="1304"/>
      <c r="M856" s="1312" t="s">
        <v>229</v>
      </c>
      <c r="N856" s="1312"/>
      <c r="O856" s="1"/>
      <c r="P856" s="103"/>
      <c r="Q856" s="101"/>
      <c r="R856" s="101"/>
      <c r="S856" s="102"/>
      <c r="T856" s="101"/>
    </row>
    <row r="857" spans="1:20" ht="15.95" customHeight="1">
      <c r="A857" s="1309"/>
      <c r="B857" s="1311"/>
      <c r="C857" s="1168"/>
      <c r="D857" s="253">
        <v>1810</v>
      </c>
      <c r="E857" s="1295" t="s">
        <v>32</v>
      </c>
      <c r="F857" s="1296"/>
      <c r="G857" s="83"/>
      <c r="H857" s="1297">
        <v>28035</v>
      </c>
      <c r="I857" s="1298"/>
      <c r="J857" s="1299"/>
      <c r="K857" s="1304"/>
      <c r="L857" s="1304"/>
      <c r="M857" s="1312"/>
      <c r="N857" s="1312"/>
      <c r="O857" s="1"/>
      <c r="P857" s="84"/>
      <c r="Q857" s="101"/>
      <c r="R857" s="101"/>
      <c r="S857" s="102"/>
      <c r="T857" s="101"/>
    </row>
    <row r="858" spans="1:20" ht="15.95" customHeight="1">
      <c r="A858" s="1309"/>
      <c r="B858" s="1311"/>
      <c r="C858" s="1168"/>
      <c r="D858" s="253">
        <v>1820</v>
      </c>
      <c r="E858" s="1295" t="s">
        <v>72</v>
      </c>
      <c r="F858" s="1296"/>
      <c r="G858" s="83"/>
      <c r="H858" s="1297">
        <v>12000</v>
      </c>
      <c r="I858" s="1298"/>
      <c r="J858" s="1299"/>
      <c r="K858" s="1304"/>
      <c r="L858" s="1304"/>
      <c r="M858" s="1312"/>
      <c r="N858" s="1312"/>
      <c r="O858" s="1"/>
      <c r="P858" s="84"/>
      <c r="Q858" s="101"/>
      <c r="R858" s="101"/>
      <c r="S858" s="102"/>
      <c r="T858" s="101"/>
    </row>
    <row r="859" spans="1:20" ht="15.95" customHeight="1">
      <c r="A859" s="1309"/>
      <c r="B859" s="1311"/>
      <c r="C859" s="1168"/>
      <c r="D859" s="253">
        <v>1947</v>
      </c>
      <c r="E859" s="1295" t="s">
        <v>73</v>
      </c>
      <c r="F859" s="1296"/>
      <c r="G859" s="83"/>
      <c r="H859" s="1297">
        <v>1500</v>
      </c>
      <c r="I859" s="1298"/>
      <c r="J859" s="1299"/>
      <c r="K859" s="1304"/>
      <c r="L859" s="1304"/>
      <c r="M859" s="1312"/>
      <c r="N859" s="1312"/>
      <c r="O859" s="1"/>
      <c r="P859" s="84"/>
      <c r="Q859" s="101"/>
      <c r="R859" s="101"/>
      <c r="S859" s="102"/>
      <c r="T859" s="101"/>
    </row>
    <row r="860" spans="1:20" ht="15.95" customHeight="1">
      <c r="A860" s="1309"/>
      <c r="B860" s="1311"/>
      <c r="C860" s="1168"/>
      <c r="D860" s="253">
        <v>1978</v>
      </c>
      <c r="E860" s="1295" t="s">
        <v>74</v>
      </c>
      <c r="F860" s="1296"/>
      <c r="G860" s="83"/>
      <c r="H860" s="1297">
        <v>9000</v>
      </c>
      <c r="I860" s="1298"/>
      <c r="J860" s="1299"/>
      <c r="K860" s="1304"/>
      <c r="L860" s="1304"/>
      <c r="M860" s="1312"/>
      <c r="N860" s="1312"/>
      <c r="O860" s="1"/>
      <c r="P860" s="84"/>
      <c r="Q860" s="101"/>
      <c r="R860" s="101"/>
      <c r="S860" s="102"/>
      <c r="T860" s="101"/>
    </row>
    <row r="861" spans="1:20" ht="15.95" customHeight="1">
      <c r="A861" s="1309"/>
      <c r="B861" s="1311"/>
      <c r="C861" s="1168"/>
      <c r="D861" s="253">
        <v>2211</v>
      </c>
      <c r="E861" s="1295" t="s">
        <v>75</v>
      </c>
      <c r="F861" s="1296"/>
      <c r="G861" s="83"/>
      <c r="H861" s="1297">
        <v>1051</v>
      </c>
      <c r="I861" s="1298"/>
      <c r="J861" s="1299"/>
      <c r="K861" s="1304"/>
      <c r="L861" s="1304"/>
      <c r="M861" s="1312"/>
      <c r="N861" s="1312"/>
      <c r="O861" s="1"/>
      <c r="P861" s="84"/>
      <c r="Q861" s="101"/>
      <c r="R861" s="101"/>
      <c r="S861" s="102"/>
      <c r="T861" s="101"/>
    </row>
    <row r="862" spans="1:20" ht="15.95" customHeight="1">
      <c r="A862" s="1309"/>
      <c r="B862" s="1311"/>
      <c r="C862" s="1168"/>
      <c r="D862" s="253">
        <v>2224</v>
      </c>
      <c r="E862" s="1295" t="s">
        <v>33</v>
      </c>
      <c r="F862" s="1296"/>
      <c r="G862" s="83"/>
      <c r="H862" s="1297">
        <f>SUM(H854*0.1)</f>
        <v>2571</v>
      </c>
      <c r="I862" s="1298"/>
      <c r="J862" s="1299"/>
      <c r="K862" s="1304"/>
      <c r="L862" s="1304"/>
      <c r="M862" s="1312"/>
      <c r="N862" s="1312"/>
      <c r="O862" s="1"/>
      <c r="P862" s="84"/>
      <c r="Q862" s="101"/>
      <c r="R862" s="101"/>
      <c r="S862" s="102"/>
      <c r="T862" s="101"/>
    </row>
    <row r="863" spans="1:20" ht="15.95" customHeight="1">
      <c r="A863" s="1309"/>
      <c r="B863" s="1311"/>
      <c r="C863" s="1168"/>
      <c r="D863" s="253">
        <v>2247</v>
      </c>
      <c r="E863" s="1295" t="s">
        <v>34</v>
      </c>
      <c r="F863" s="1296"/>
      <c r="G863" s="83"/>
      <c r="H863" s="1297">
        <f>SUM(H854*0.1)</f>
        <v>2571</v>
      </c>
      <c r="I863" s="1298"/>
      <c r="J863" s="1299"/>
      <c r="K863" s="1304"/>
      <c r="L863" s="1304"/>
      <c r="M863" s="1312"/>
      <c r="N863" s="1312"/>
      <c r="O863" s="1"/>
      <c r="P863" s="84"/>
      <c r="Q863" s="101"/>
      <c r="R863" s="101"/>
      <c r="S863" s="102"/>
      <c r="T863" s="101"/>
    </row>
    <row r="864" spans="1:20" ht="15.95" customHeight="1">
      <c r="A864" s="1309"/>
      <c r="B864" s="1311"/>
      <c r="C864" s="1168"/>
      <c r="D864" s="253">
        <v>2264</v>
      </c>
      <c r="E864" s="1295" t="s">
        <v>45</v>
      </c>
      <c r="F864" s="1296"/>
      <c r="G864" s="83"/>
      <c r="H864" s="1305">
        <f>SUM(H854*10%)</f>
        <v>2571</v>
      </c>
      <c r="I864" s="1306"/>
      <c r="J864" s="1307"/>
      <c r="K864" s="1304"/>
      <c r="L864" s="1304"/>
      <c r="M864" s="1312"/>
      <c r="N864" s="1312"/>
      <c r="O864" s="1"/>
      <c r="P864" s="84"/>
      <c r="Q864" s="101"/>
      <c r="R864" s="101"/>
      <c r="S864" s="102"/>
      <c r="T864" s="101"/>
    </row>
    <row r="865" spans="1:20" ht="15.95" customHeight="1">
      <c r="A865" s="1309"/>
      <c r="B865" s="1311"/>
      <c r="C865" s="1168"/>
      <c r="D865" s="253">
        <v>2309</v>
      </c>
      <c r="E865" s="1295" t="s">
        <v>36</v>
      </c>
      <c r="F865" s="1296"/>
      <c r="G865" s="83"/>
      <c r="H865" s="1297">
        <f>SUM(H854*0.1)</f>
        <v>2571</v>
      </c>
      <c r="I865" s="1298"/>
      <c r="J865" s="1299"/>
      <c r="K865" s="1304"/>
      <c r="L865" s="1304"/>
      <c r="M865" s="1312"/>
      <c r="N865" s="1312"/>
      <c r="P865" s="84"/>
      <c r="Q865" s="101"/>
      <c r="R865" s="101"/>
      <c r="S865" s="102"/>
      <c r="T865" s="101"/>
    </row>
    <row r="866" spans="1:20" ht="15.95" customHeight="1">
      <c r="A866" s="88"/>
      <c r="B866" s="88"/>
      <c r="C866" s="88"/>
      <c r="D866" s="1285" t="s">
        <v>121</v>
      </c>
      <c r="E866" s="1286"/>
      <c r="F866" s="1286"/>
      <c r="G866" s="1287"/>
      <c r="H866" s="1288">
        <f>SUM(H854:J865)</f>
        <v>93757</v>
      </c>
      <c r="I866" s="1289"/>
      <c r="J866" s="1290"/>
      <c r="K866" s="1291"/>
      <c r="L866" s="1291"/>
      <c r="M866" s="1292"/>
      <c r="N866" s="1293"/>
      <c r="P866" s="84"/>
      <c r="Q866" s="101"/>
      <c r="R866" s="101"/>
      <c r="S866" s="101"/>
      <c r="T866" s="101"/>
    </row>
    <row r="867" spans="1:20" ht="12" customHeight="1">
      <c r="A867" s="93"/>
      <c r="B867" s="93"/>
      <c r="C867" s="93"/>
      <c r="D867" s="93"/>
      <c r="E867" s="94"/>
      <c r="F867" s="94"/>
      <c r="G867" s="94"/>
      <c r="H867" s="94"/>
      <c r="I867" s="95"/>
      <c r="J867" s="95"/>
      <c r="K867" s="96"/>
      <c r="L867" s="96"/>
      <c r="M867" s="93"/>
      <c r="N867" s="93"/>
      <c r="P867" s="104"/>
      <c r="Q867" s="102"/>
      <c r="R867" s="101"/>
      <c r="S867" s="101"/>
      <c r="T867" s="101"/>
    </row>
    <row r="868" spans="1:20" ht="12" customHeight="1">
      <c r="A868" s="93"/>
      <c r="B868" s="93"/>
      <c r="C868" s="93"/>
      <c r="D868" s="93"/>
      <c r="E868" s="94"/>
      <c r="F868" s="94"/>
      <c r="G868" s="94"/>
      <c r="H868" s="94"/>
      <c r="I868" s="95"/>
      <c r="J868" s="95"/>
      <c r="K868" s="96"/>
      <c r="L868" s="96"/>
      <c r="M868" s="93"/>
      <c r="N868" s="93"/>
      <c r="P868" s="104"/>
      <c r="Q868" s="102"/>
      <c r="R868" s="101"/>
      <c r="S868" s="101"/>
      <c r="T868" s="101"/>
    </row>
    <row r="869" spans="1:20" ht="12" customHeight="1">
      <c r="A869" s="93"/>
      <c r="B869" s="93"/>
      <c r="C869" s="93"/>
      <c r="D869" s="93"/>
      <c r="E869" s="94"/>
      <c r="F869" s="94"/>
      <c r="G869" s="94"/>
      <c r="H869" s="94"/>
      <c r="I869" s="95"/>
      <c r="J869" s="95"/>
      <c r="K869" s="96"/>
      <c r="L869" s="96"/>
      <c r="M869" s="93"/>
      <c r="N869" s="93"/>
      <c r="P869" s="104"/>
      <c r="Q869" s="102"/>
      <c r="R869" s="101"/>
      <c r="S869" s="101"/>
      <c r="T869" s="101"/>
    </row>
    <row r="870" spans="1:20" ht="12" customHeight="1">
      <c r="A870" s="93"/>
      <c r="B870" s="93"/>
      <c r="C870" s="93"/>
      <c r="D870" s="93"/>
      <c r="E870" s="94"/>
      <c r="F870" s="94"/>
      <c r="G870" s="94"/>
      <c r="H870" s="94"/>
      <c r="I870" s="95"/>
      <c r="J870" s="95"/>
      <c r="K870" s="96"/>
      <c r="L870" s="96"/>
      <c r="M870" s="93"/>
      <c r="N870" s="93"/>
      <c r="P870" s="104"/>
      <c r="Q870" s="102"/>
      <c r="R870" s="101"/>
      <c r="S870" s="101"/>
      <c r="T870" s="101"/>
    </row>
    <row r="871" spans="1:20" ht="15" customHeight="1">
      <c r="E871" s="241"/>
      <c r="F871" s="241"/>
      <c r="G871" s="241"/>
      <c r="H871" s="241"/>
      <c r="I871" s="1294"/>
      <c r="J871" s="1294"/>
      <c r="K871" s="241"/>
      <c r="L871" s="241"/>
    </row>
    <row r="872" spans="1:20" s="21" customFormat="1" ht="18.75">
      <c r="A872" s="1140" t="s">
        <v>12</v>
      </c>
      <c r="B872" s="1140"/>
      <c r="C872" s="1140"/>
      <c r="D872" s="1141" t="s">
        <v>25</v>
      </c>
      <c r="E872" s="1141"/>
      <c r="F872" s="1141"/>
      <c r="G872" s="1141"/>
      <c r="H872" s="1141"/>
      <c r="I872" s="19"/>
      <c r="J872" s="5"/>
      <c r="K872" s="5"/>
      <c r="L872" s="252" t="s">
        <v>13</v>
      </c>
      <c r="M872" s="252"/>
      <c r="N872" s="252"/>
      <c r="O872" s="20"/>
      <c r="P872" s="19"/>
    </row>
    <row r="874" spans="1:20" s="6" customFormat="1" ht="73.5" customHeight="1">
      <c r="A874" s="1176" t="s">
        <v>14</v>
      </c>
      <c r="B874" s="1176"/>
      <c r="C874" s="1176"/>
      <c r="D874" s="1176"/>
      <c r="E874" s="1176"/>
      <c r="F874" s="1176"/>
      <c r="G874" s="1176"/>
      <c r="H874" s="1176"/>
      <c r="I874" s="1176"/>
      <c r="J874" s="1176"/>
      <c r="K874" s="1176"/>
      <c r="L874" s="1176"/>
      <c r="M874" s="1176"/>
      <c r="N874" s="1176"/>
      <c r="O874" s="5"/>
      <c r="P874" s="5"/>
    </row>
    <row r="875" spans="1:20" ht="15" customHeight="1">
      <c r="A875" s="1206" t="s">
        <v>23</v>
      </c>
      <c r="B875" s="1206"/>
      <c r="C875" s="46">
        <v>44637</v>
      </c>
      <c r="D875" s="32"/>
      <c r="E875" s="1207" t="s">
        <v>21</v>
      </c>
      <c r="F875" s="1208"/>
      <c r="G875" s="1208"/>
      <c r="H875" s="1208"/>
      <c r="I875" s="1209"/>
      <c r="J875" s="1281"/>
      <c r="K875" s="1211"/>
      <c r="L875" s="1211"/>
      <c r="M875" s="1211"/>
      <c r="N875" s="1212"/>
      <c r="O875" s="2"/>
      <c r="P875" s="2"/>
    </row>
    <row r="876" spans="1:20" ht="15.75" customHeight="1">
      <c r="A876" s="1213" t="s">
        <v>26</v>
      </c>
      <c r="B876" s="1213"/>
      <c r="C876" s="301" t="s">
        <v>27</v>
      </c>
      <c r="D876" s="98"/>
      <c r="E876" s="1214" t="s">
        <v>20</v>
      </c>
      <c r="F876" s="1215"/>
      <c r="G876" s="1215"/>
      <c r="H876" s="1215"/>
      <c r="I876" s="1216"/>
      <c r="J876" s="1210">
        <v>44621</v>
      </c>
      <c r="K876" s="1217"/>
      <c r="L876" s="1217"/>
      <c r="M876" s="1217"/>
      <c r="N876" s="1218"/>
      <c r="O876" s="2"/>
      <c r="P876" s="2"/>
    </row>
    <row r="877" spans="1:20" ht="17.25" customHeight="1">
      <c r="A877" s="1213" t="s">
        <v>15</v>
      </c>
      <c r="B877" s="1213"/>
      <c r="C877" s="301" t="s">
        <v>17</v>
      </c>
      <c r="D877" s="98"/>
      <c r="E877" s="1214" t="s">
        <v>18</v>
      </c>
      <c r="F877" s="1215"/>
      <c r="G877" s="1215"/>
      <c r="H877" s="1215"/>
      <c r="I877" s="1216"/>
      <c r="J877" s="1219" t="s">
        <v>137</v>
      </c>
      <c r="K877" s="1219"/>
      <c r="L877" s="1219"/>
      <c r="M877" s="1219"/>
      <c r="N877" s="1219"/>
      <c r="O877" s="2"/>
      <c r="P877" s="2"/>
    </row>
    <row r="878" spans="1:20" ht="17.25" customHeight="1">
      <c r="A878" s="1213" t="s">
        <v>16</v>
      </c>
      <c r="B878" s="1213"/>
      <c r="C878" s="301">
        <v>90065329</v>
      </c>
      <c r="D878" s="32"/>
      <c r="E878" s="1206" t="s">
        <v>19</v>
      </c>
      <c r="F878" s="1206"/>
      <c r="G878" s="1206"/>
      <c r="H878" s="1206"/>
      <c r="I878" s="1206"/>
      <c r="J878" s="1146" t="s">
        <v>130</v>
      </c>
      <c r="K878" s="1146"/>
      <c r="L878" s="1146"/>
      <c r="M878" s="1146"/>
      <c r="N878" s="1146"/>
      <c r="O878" s="2"/>
      <c r="P878" s="2"/>
    </row>
    <row r="879" spans="1:20" ht="13.5" customHeight="1">
      <c r="A879" s="1184" t="s">
        <v>0</v>
      </c>
      <c r="B879" s="1184"/>
      <c r="C879" s="33"/>
      <c r="D879" s="97"/>
      <c r="E879" s="1213" t="s">
        <v>22</v>
      </c>
      <c r="F879" s="1213"/>
      <c r="G879" s="1213"/>
      <c r="H879" s="1184" t="s">
        <v>37</v>
      </c>
      <c r="I879" s="1184"/>
      <c r="J879" s="1213" t="s">
        <v>24</v>
      </c>
      <c r="K879" s="1213"/>
      <c r="L879" s="1213"/>
      <c r="M879" s="1184" t="s">
        <v>168</v>
      </c>
      <c r="N879" s="1184"/>
      <c r="O879" s="4"/>
      <c r="P879" s="1"/>
    </row>
    <row r="880" spans="1:20" ht="18.75">
      <c r="A880" s="1151" t="s">
        <v>1</v>
      </c>
      <c r="B880" s="1153"/>
      <c r="C880" s="1154"/>
      <c r="D880" s="1155" t="s">
        <v>2</v>
      </c>
      <c r="E880" s="1156"/>
      <c r="F880" s="1156"/>
      <c r="G880" s="1156"/>
      <c r="H880" s="1156"/>
      <c r="I880" s="1156"/>
      <c r="J880" s="1156"/>
      <c r="K880" s="1156"/>
      <c r="L880" s="1157"/>
      <c r="M880" s="1158" t="s">
        <v>10</v>
      </c>
      <c r="N880" s="1158" t="s">
        <v>11</v>
      </c>
      <c r="O880" s="1"/>
      <c r="P880" s="1"/>
    </row>
    <row r="881" spans="1:20" ht="18.75">
      <c r="A881" s="1161" t="s">
        <v>3</v>
      </c>
      <c r="B881" s="1161" t="s">
        <v>4</v>
      </c>
      <c r="C881" s="1163" t="s">
        <v>5</v>
      </c>
      <c r="D881" s="1165" t="s">
        <v>6</v>
      </c>
      <c r="E881" s="1151" t="s">
        <v>7</v>
      </c>
      <c r="F881" s="1153"/>
      <c r="G881" s="1153"/>
      <c r="H881" s="1153"/>
      <c r="I881" s="1153"/>
      <c r="J881" s="1153"/>
      <c r="K881" s="1153"/>
      <c r="L881" s="1154"/>
      <c r="M881" s="1159"/>
      <c r="N881" s="1159"/>
      <c r="O881" s="1"/>
      <c r="P881" s="1"/>
    </row>
    <row r="882" spans="1:20" ht="18.75">
      <c r="A882" s="1162"/>
      <c r="B882" s="1162"/>
      <c r="C882" s="1164"/>
      <c r="D882" s="1166"/>
      <c r="E882" s="1151" t="s">
        <v>8</v>
      </c>
      <c r="F882" s="1153"/>
      <c r="G882" s="1153"/>
      <c r="H882" s="1153"/>
      <c r="I882" s="1153"/>
      <c r="J882" s="1153"/>
      <c r="K882" s="1154"/>
      <c r="L882" s="23" t="s">
        <v>9</v>
      </c>
      <c r="M882" s="1160"/>
      <c r="N882" s="1160"/>
      <c r="O882" s="1"/>
      <c r="P882" s="1"/>
    </row>
    <row r="883" spans="1:20" ht="15.95" customHeight="1">
      <c r="A883" s="1308"/>
      <c r="B883" s="1310"/>
      <c r="C883" s="1167"/>
      <c r="D883" s="302" t="s">
        <v>29</v>
      </c>
      <c r="E883" s="1301"/>
      <c r="F883" s="1302"/>
      <c r="G883" s="1302"/>
      <c r="H883" s="1302"/>
      <c r="I883" s="1302"/>
      <c r="J883" s="1303"/>
      <c r="K883" s="1312"/>
      <c r="L883" s="1312"/>
      <c r="M883" s="310">
        <v>44621</v>
      </c>
      <c r="N883" s="215"/>
      <c r="O883" s="1"/>
      <c r="P883" s="1"/>
    </row>
    <row r="884" spans="1:20" ht="31.5" customHeight="1">
      <c r="A884" s="1309"/>
      <c r="B884" s="1311"/>
      <c r="C884" s="1168"/>
      <c r="D884" s="303"/>
      <c r="E884" s="1301" t="s">
        <v>245</v>
      </c>
      <c r="F884" s="1302"/>
      <c r="G884" s="1302"/>
      <c r="H884" s="1302"/>
      <c r="I884" s="1302"/>
      <c r="J884" s="1303"/>
      <c r="K884" s="1312" t="s">
        <v>246</v>
      </c>
      <c r="L884" s="1312"/>
      <c r="M884" s="264"/>
      <c r="N884" s="264"/>
      <c r="O884" s="1"/>
      <c r="P884" s="84"/>
      <c r="Q884" s="101"/>
      <c r="R884" s="101"/>
      <c r="S884" s="102"/>
      <c r="T884" s="101"/>
    </row>
    <row r="885" spans="1:20" ht="15.95" customHeight="1">
      <c r="A885" s="1309"/>
      <c r="B885" s="1311"/>
      <c r="C885" s="1168"/>
      <c r="D885" s="303">
        <v>1947</v>
      </c>
      <c r="E885" s="1295" t="s">
        <v>64</v>
      </c>
      <c r="F885" s="1300"/>
      <c r="G885" s="1296"/>
      <c r="H885" s="1173">
        <v>1848</v>
      </c>
      <c r="I885" s="1174"/>
      <c r="J885" s="1175"/>
      <c r="K885" s="1252">
        <v>347</v>
      </c>
      <c r="L885" s="1252"/>
      <c r="M885" s="264"/>
      <c r="N885" s="264"/>
      <c r="O885" s="1"/>
      <c r="P885" s="84"/>
      <c r="Q885" s="101"/>
      <c r="R885" s="101"/>
      <c r="S885" s="102"/>
      <c r="T885" s="101"/>
    </row>
    <row r="886" spans="1:20" ht="15.95" customHeight="1">
      <c r="A886" s="1309"/>
      <c r="B886" s="1311"/>
      <c r="C886" s="1168"/>
      <c r="D886" s="303"/>
      <c r="E886" s="1295"/>
      <c r="F886" s="1296"/>
      <c r="G886" s="83"/>
      <c r="H886" s="1297"/>
      <c r="I886" s="1298"/>
      <c r="J886" s="1299"/>
      <c r="K886" s="1304"/>
      <c r="L886" s="1304"/>
      <c r="M886" s="264"/>
      <c r="N886" s="264"/>
      <c r="O886" s="1"/>
      <c r="P886" s="103"/>
      <c r="Q886" s="101"/>
      <c r="R886" s="101"/>
      <c r="S886" s="102"/>
      <c r="T886" s="101"/>
    </row>
    <row r="887" spans="1:20" ht="15.95" customHeight="1">
      <c r="A887" s="1309"/>
      <c r="B887" s="1311"/>
      <c r="C887" s="1168"/>
      <c r="D887" s="303"/>
      <c r="E887" s="1295"/>
      <c r="F887" s="1296"/>
      <c r="G887" s="83"/>
      <c r="H887" s="1297"/>
      <c r="I887" s="1298"/>
      <c r="J887" s="1299"/>
      <c r="K887" s="1304"/>
      <c r="L887" s="1304"/>
      <c r="M887" s="264"/>
      <c r="N887" s="264"/>
      <c r="O887" s="1"/>
      <c r="P887" s="84"/>
      <c r="Q887" s="101"/>
      <c r="R887" s="101"/>
      <c r="S887" s="102"/>
      <c r="T887" s="101"/>
    </row>
    <row r="888" spans="1:20" ht="15.95" customHeight="1">
      <c r="A888" s="1309"/>
      <c r="B888" s="1311"/>
      <c r="C888" s="1168"/>
      <c r="D888" s="303"/>
      <c r="E888" s="1295"/>
      <c r="F888" s="1296"/>
      <c r="G888" s="83"/>
      <c r="H888" s="1297"/>
      <c r="I888" s="1298"/>
      <c r="J888" s="1299"/>
      <c r="K888" s="1304"/>
      <c r="L888" s="1304"/>
      <c r="M888" s="264"/>
      <c r="N888" s="264"/>
      <c r="O888" s="1"/>
      <c r="P888" s="84"/>
      <c r="Q888" s="101"/>
      <c r="R888" s="101"/>
      <c r="S888" s="102"/>
      <c r="T888" s="101"/>
    </row>
    <row r="889" spans="1:20" ht="15.95" customHeight="1">
      <c r="A889" s="1309"/>
      <c r="B889" s="1311"/>
      <c r="C889" s="1168"/>
      <c r="D889" s="303"/>
      <c r="E889" s="1295"/>
      <c r="F889" s="1296"/>
      <c r="G889" s="83"/>
      <c r="H889" s="1297"/>
      <c r="I889" s="1298"/>
      <c r="J889" s="1299"/>
      <c r="K889" s="1304"/>
      <c r="L889" s="1304"/>
      <c r="M889" s="264"/>
      <c r="N889" s="264"/>
      <c r="O889" s="1"/>
      <c r="P889" s="84"/>
      <c r="Q889" s="101"/>
      <c r="R889" s="101"/>
      <c r="S889" s="102"/>
      <c r="T889" s="101"/>
    </row>
    <row r="890" spans="1:20" ht="15.95" customHeight="1">
      <c r="A890" s="1309"/>
      <c r="B890" s="1311"/>
      <c r="C890" s="1168"/>
      <c r="D890" s="303"/>
      <c r="E890" s="1295"/>
      <c r="F890" s="1296"/>
      <c r="G890" s="83"/>
      <c r="H890" s="1297"/>
      <c r="I890" s="1298"/>
      <c r="J890" s="1299"/>
      <c r="K890" s="1304"/>
      <c r="L890" s="1304"/>
      <c r="M890" s="264"/>
      <c r="N890" s="264"/>
      <c r="O890" s="1"/>
      <c r="P890" s="84"/>
      <c r="Q890" s="101"/>
      <c r="R890" s="101"/>
      <c r="S890" s="102"/>
      <c r="T890" s="101"/>
    </row>
    <row r="891" spans="1:20" ht="15.95" customHeight="1">
      <c r="A891" s="1309"/>
      <c r="B891" s="1311"/>
      <c r="C891" s="1168"/>
      <c r="D891" s="303"/>
      <c r="E891" s="1295"/>
      <c r="F891" s="1296"/>
      <c r="G891" s="83"/>
      <c r="H891" s="1297"/>
      <c r="I891" s="1298"/>
      <c r="J891" s="1299"/>
      <c r="K891" s="1304"/>
      <c r="L891" s="1304"/>
      <c r="M891" s="264"/>
      <c r="N891" s="264"/>
      <c r="O891" s="1"/>
      <c r="P891" s="84"/>
      <c r="Q891" s="101"/>
      <c r="R891" s="101"/>
      <c r="S891" s="102"/>
      <c r="T891" s="101"/>
    </row>
    <row r="892" spans="1:20" ht="15.95" customHeight="1">
      <c r="A892" s="1309"/>
      <c r="B892" s="1311"/>
      <c r="C892" s="1168"/>
      <c r="D892" s="303"/>
      <c r="E892" s="1295"/>
      <c r="F892" s="1296"/>
      <c r="G892" s="83"/>
      <c r="H892" s="1297"/>
      <c r="I892" s="1298"/>
      <c r="J892" s="1299"/>
      <c r="K892" s="1304"/>
      <c r="L892" s="1304"/>
      <c r="M892" s="264"/>
      <c r="N892" s="264"/>
      <c r="O892" s="1"/>
      <c r="P892" s="84"/>
      <c r="Q892" s="101"/>
      <c r="R892" s="101"/>
      <c r="S892" s="102"/>
      <c r="T892" s="101"/>
    </row>
    <row r="893" spans="1:20" ht="15.95" customHeight="1">
      <c r="A893" s="1309"/>
      <c r="B893" s="1311"/>
      <c r="C893" s="1168"/>
      <c r="D893" s="303"/>
      <c r="E893" s="1295"/>
      <c r="F893" s="1296"/>
      <c r="G893" s="83"/>
      <c r="H893" s="1305"/>
      <c r="I893" s="1306"/>
      <c r="J893" s="1307"/>
      <c r="K893" s="1304"/>
      <c r="L893" s="1304"/>
      <c r="M893" s="264"/>
      <c r="N893" s="264"/>
      <c r="O893" s="1"/>
      <c r="P893" s="84"/>
      <c r="Q893" s="101"/>
      <c r="R893" s="101"/>
      <c r="S893" s="102"/>
      <c r="T893" s="101"/>
    </row>
    <row r="894" spans="1:20" ht="15.95" customHeight="1">
      <c r="A894" s="1309"/>
      <c r="B894" s="1311"/>
      <c r="C894" s="1168"/>
      <c r="D894" s="303"/>
      <c r="E894" s="1295"/>
      <c r="F894" s="1296"/>
      <c r="G894" s="83"/>
      <c r="H894" s="1297"/>
      <c r="I894" s="1298"/>
      <c r="J894" s="1299"/>
      <c r="K894" s="1304"/>
      <c r="L894" s="1304"/>
      <c r="M894" s="264"/>
      <c r="N894" s="264"/>
      <c r="P894" s="84"/>
      <c r="Q894" s="101"/>
      <c r="R894" s="101"/>
      <c r="S894" s="102"/>
      <c r="T894" s="101"/>
    </row>
    <row r="895" spans="1:20" ht="15.95" customHeight="1">
      <c r="A895" s="88"/>
      <c r="B895" s="88"/>
      <c r="C895" s="88"/>
      <c r="D895" s="1285"/>
      <c r="E895" s="1286"/>
      <c r="F895" s="1286"/>
      <c r="G895" s="1287"/>
      <c r="H895" s="1288"/>
      <c r="I895" s="1289"/>
      <c r="J895" s="1290"/>
      <c r="K895" s="1291"/>
      <c r="L895" s="1291"/>
      <c r="M895" s="1292"/>
      <c r="N895" s="1293"/>
      <c r="P895" s="84"/>
      <c r="Q895" s="101"/>
      <c r="R895" s="101"/>
      <c r="S895" s="101"/>
      <c r="T895" s="101"/>
    </row>
    <row r="896" spans="1:20" ht="12" customHeight="1">
      <c r="A896" s="93"/>
      <c r="B896" s="93"/>
      <c r="C896" s="93"/>
      <c r="D896" s="93"/>
      <c r="E896" s="94"/>
      <c r="F896" s="94"/>
      <c r="G896" s="94"/>
      <c r="H896" s="94"/>
      <c r="I896" s="95"/>
      <c r="J896" s="95"/>
      <c r="K896" s="96"/>
      <c r="L896" s="96"/>
      <c r="M896" s="93"/>
      <c r="N896" s="93"/>
      <c r="P896" s="104"/>
      <c r="Q896" s="102"/>
      <c r="R896" s="101"/>
      <c r="S896" s="101"/>
      <c r="T896" s="101"/>
    </row>
    <row r="897" spans="1:20" ht="12" customHeight="1">
      <c r="A897" s="93"/>
      <c r="B897" s="93"/>
      <c r="C897" s="93"/>
      <c r="D897" s="93"/>
      <c r="E897" s="94"/>
      <c r="F897" s="94"/>
      <c r="G897" s="94"/>
      <c r="H897" s="94"/>
      <c r="I897" s="95"/>
      <c r="J897" s="95"/>
      <c r="K897" s="96"/>
      <c r="L897" s="96"/>
      <c r="M897" s="93"/>
      <c r="N897" s="93"/>
      <c r="P897" s="104"/>
      <c r="Q897" s="102"/>
      <c r="R897" s="101"/>
      <c r="S897" s="101"/>
      <c r="T897" s="101"/>
    </row>
    <row r="898" spans="1:20" ht="12" customHeight="1">
      <c r="A898" s="93"/>
      <c r="B898" s="93"/>
      <c r="C898" s="93"/>
      <c r="D898" s="93"/>
      <c r="E898" s="94"/>
      <c r="F898" s="94"/>
      <c r="G898" s="94"/>
      <c r="H898" s="94"/>
      <c r="I898" s="95"/>
      <c r="J898" s="95"/>
      <c r="K898" s="96"/>
      <c r="L898" s="96"/>
      <c r="M898" s="93"/>
      <c r="N898" s="93"/>
      <c r="P898" s="104"/>
      <c r="Q898" s="102"/>
      <c r="R898" s="101"/>
      <c r="S898" s="101"/>
      <c r="T898" s="101"/>
    </row>
    <row r="899" spans="1:20" ht="12" customHeight="1">
      <c r="A899" s="93"/>
      <c r="B899" s="93"/>
      <c r="C899" s="93"/>
      <c r="D899" s="93"/>
      <c r="E899" s="94"/>
      <c r="F899" s="94"/>
      <c r="G899" s="94"/>
      <c r="H899" s="94"/>
      <c r="I899" s="95"/>
      <c r="J899" s="95"/>
      <c r="K899" s="96"/>
      <c r="L899" s="96"/>
      <c r="M899" s="93"/>
      <c r="N899" s="93"/>
      <c r="P899" s="104"/>
      <c r="Q899" s="102"/>
      <c r="R899" s="101"/>
      <c r="S899" s="101"/>
      <c r="T899" s="101"/>
    </row>
    <row r="900" spans="1:20" ht="15" customHeight="1">
      <c r="E900" s="300"/>
      <c r="F900" s="300"/>
      <c r="G900" s="300"/>
      <c r="H900" s="300"/>
      <c r="I900" s="1294"/>
      <c r="J900" s="1294"/>
      <c r="K900" s="300"/>
      <c r="L900" s="300"/>
    </row>
    <row r="901" spans="1:20" s="21" customFormat="1" ht="18.75">
      <c r="A901" s="1140" t="s">
        <v>12</v>
      </c>
      <c r="B901" s="1140"/>
      <c r="C901" s="1140"/>
      <c r="D901" s="1141" t="s">
        <v>25</v>
      </c>
      <c r="E901" s="1141"/>
      <c r="F901" s="1141"/>
      <c r="G901" s="1141"/>
      <c r="H901" s="1141"/>
      <c r="I901" s="19"/>
      <c r="J901" s="5"/>
      <c r="K901" s="5"/>
      <c r="L901" s="304" t="s">
        <v>13</v>
      </c>
      <c r="M901" s="304"/>
      <c r="N901" s="304"/>
      <c r="O901" s="20"/>
      <c r="P901" s="19"/>
    </row>
    <row r="903" spans="1:20" s="6" customFormat="1" ht="73.5" customHeight="1">
      <c r="A903" s="1176" t="s">
        <v>14</v>
      </c>
      <c r="B903" s="1176"/>
      <c r="C903" s="1176"/>
      <c r="D903" s="1176"/>
      <c r="E903" s="1176"/>
      <c r="F903" s="1176"/>
      <c r="G903" s="1176"/>
      <c r="H903" s="1176"/>
      <c r="I903" s="1176"/>
      <c r="J903" s="1176"/>
      <c r="K903" s="1176"/>
      <c r="L903" s="1176"/>
      <c r="M903" s="1176"/>
      <c r="N903" s="1176"/>
      <c r="O903" s="5"/>
      <c r="P903" s="5"/>
    </row>
    <row r="904" spans="1:20" ht="15" customHeight="1">
      <c r="A904" s="1206" t="s">
        <v>23</v>
      </c>
      <c r="B904" s="1206"/>
      <c r="C904" s="46">
        <v>44692</v>
      </c>
      <c r="D904" s="32"/>
      <c r="E904" s="1207" t="s">
        <v>21</v>
      </c>
      <c r="F904" s="1208"/>
      <c r="G904" s="1208"/>
      <c r="H904" s="1208"/>
      <c r="I904" s="1209"/>
      <c r="J904" s="1281"/>
      <c r="K904" s="1211"/>
      <c r="L904" s="1211"/>
      <c r="M904" s="1211"/>
      <c r="N904" s="1212"/>
      <c r="O904" s="2"/>
      <c r="P904" s="2"/>
    </row>
    <row r="905" spans="1:20" ht="15.75" customHeight="1">
      <c r="A905" s="1213" t="s">
        <v>26</v>
      </c>
      <c r="B905" s="1213"/>
      <c r="C905" s="343" t="s">
        <v>27</v>
      </c>
      <c r="D905" s="98"/>
      <c r="E905" s="1214" t="s">
        <v>20</v>
      </c>
      <c r="F905" s="1215"/>
      <c r="G905" s="1215"/>
      <c r="H905" s="1215"/>
      <c r="I905" s="1216"/>
      <c r="J905" s="1210">
        <v>44682</v>
      </c>
      <c r="K905" s="1217"/>
      <c r="L905" s="1217"/>
      <c r="M905" s="1217"/>
      <c r="N905" s="1218"/>
      <c r="O905" s="2"/>
      <c r="P905" s="2"/>
    </row>
    <row r="906" spans="1:20" ht="17.25" customHeight="1">
      <c r="A906" s="1213" t="s">
        <v>15</v>
      </c>
      <c r="B906" s="1213"/>
      <c r="C906" s="343" t="s">
        <v>17</v>
      </c>
      <c r="D906" s="98"/>
      <c r="E906" s="1214" t="s">
        <v>18</v>
      </c>
      <c r="F906" s="1215"/>
      <c r="G906" s="1215"/>
      <c r="H906" s="1215"/>
      <c r="I906" s="1216"/>
      <c r="J906" s="1219" t="s">
        <v>270</v>
      </c>
      <c r="K906" s="1219"/>
      <c r="L906" s="1219"/>
      <c r="M906" s="1219"/>
      <c r="N906" s="1219"/>
      <c r="O906" s="2"/>
      <c r="P906" s="2"/>
    </row>
    <row r="907" spans="1:20" ht="17.25" customHeight="1">
      <c r="A907" s="1213" t="s">
        <v>16</v>
      </c>
      <c r="B907" s="1213"/>
      <c r="C907" s="343">
        <v>90012791</v>
      </c>
      <c r="D907" s="32"/>
      <c r="E907" s="1206" t="s">
        <v>19</v>
      </c>
      <c r="F907" s="1206"/>
      <c r="G907" s="1206"/>
      <c r="H907" s="1206"/>
      <c r="I907" s="1206"/>
      <c r="J907" s="1146" t="s">
        <v>269</v>
      </c>
      <c r="K907" s="1146"/>
      <c r="L907" s="1146"/>
      <c r="M907" s="1146"/>
      <c r="N907" s="1146"/>
      <c r="O907" s="2"/>
      <c r="P907" s="2"/>
    </row>
    <row r="908" spans="1:20" ht="13.5" customHeight="1">
      <c r="A908" s="1184" t="s">
        <v>0</v>
      </c>
      <c r="B908" s="1184"/>
      <c r="C908" s="33"/>
      <c r="D908" s="97"/>
      <c r="E908" s="1213" t="s">
        <v>22</v>
      </c>
      <c r="F908" s="1213"/>
      <c r="G908" s="1213"/>
      <c r="H908" s="1184" t="s">
        <v>37</v>
      </c>
      <c r="I908" s="1184"/>
      <c r="J908" s="1213" t="s">
        <v>24</v>
      </c>
      <c r="K908" s="1213"/>
      <c r="L908" s="1213"/>
      <c r="M908" s="1184" t="s">
        <v>168</v>
      </c>
      <c r="N908" s="1184"/>
      <c r="O908" s="4"/>
      <c r="P908" s="1"/>
    </row>
    <row r="909" spans="1:20" ht="18.75">
      <c r="A909" s="1151" t="s">
        <v>1</v>
      </c>
      <c r="B909" s="1153"/>
      <c r="C909" s="1154"/>
      <c r="D909" s="1155" t="s">
        <v>2</v>
      </c>
      <c r="E909" s="1156"/>
      <c r="F909" s="1156"/>
      <c r="G909" s="1156"/>
      <c r="H909" s="1156"/>
      <c r="I909" s="1156"/>
      <c r="J909" s="1156"/>
      <c r="K909" s="1156"/>
      <c r="L909" s="1157"/>
      <c r="M909" s="1158" t="s">
        <v>10</v>
      </c>
      <c r="N909" s="1158" t="s">
        <v>11</v>
      </c>
      <c r="O909" s="1"/>
      <c r="P909" s="1"/>
    </row>
    <row r="910" spans="1:20" ht="18.75">
      <c r="A910" s="1161" t="s">
        <v>3</v>
      </c>
      <c r="B910" s="1161" t="s">
        <v>4</v>
      </c>
      <c r="C910" s="1163" t="s">
        <v>5</v>
      </c>
      <c r="D910" s="1165" t="s">
        <v>6</v>
      </c>
      <c r="E910" s="1151" t="s">
        <v>7</v>
      </c>
      <c r="F910" s="1153"/>
      <c r="G910" s="1153"/>
      <c r="H910" s="1153"/>
      <c r="I910" s="1153"/>
      <c r="J910" s="1153"/>
      <c r="K910" s="1153"/>
      <c r="L910" s="1154"/>
      <c r="M910" s="1159"/>
      <c r="N910" s="1159"/>
      <c r="O910" s="1"/>
      <c r="P910" s="1"/>
    </row>
    <row r="911" spans="1:20" ht="18.75">
      <c r="A911" s="1162"/>
      <c r="B911" s="1162"/>
      <c r="C911" s="1164"/>
      <c r="D911" s="1166"/>
      <c r="E911" s="1151" t="s">
        <v>8</v>
      </c>
      <c r="F911" s="1153"/>
      <c r="G911" s="1153"/>
      <c r="H911" s="1153"/>
      <c r="I911" s="1153"/>
      <c r="J911" s="1153"/>
      <c r="K911" s="1154"/>
      <c r="L911" s="23" t="s">
        <v>9</v>
      </c>
      <c r="M911" s="1160"/>
      <c r="N911" s="1160"/>
      <c r="O911" s="1"/>
      <c r="P911" s="1"/>
    </row>
    <row r="912" spans="1:20" ht="15.95" customHeight="1">
      <c r="A912" s="1308"/>
      <c r="B912" s="1310"/>
      <c r="C912" s="1167" t="s">
        <v>271</v>
      </c>
      <c r="D912" s="347" t="s">
        <v>29</v>
      </c>
      <c r="E912" s="1301"/>
      <c r="F912" s="1302"/>
      <c r="G912" s="1302"/>
      <c r="H912" s="1302"/>
      <c r="I912" s="1302"/>
      <c r="J912" s="1303"/>
      <c r="K912" s="1312"/>
      <c r="L912" s="1312"/>
      <c r="M912" s="364"/>
      <c r="N912" s="215"/>
      <c r="O912" s="1"/>
      <c r="P912" s="1"/>
    </row>
    <row r="913" spans="1:20" ht="31.5" customHeight="1">
      <c r="A913" s="1309"/>
      <c r="B913" s="1311"/>
      <c r="C913" s="1168"/>
      <c r="D913" s="344"/>
      <c r="E913" s="366"/>
      <c r="F913" s="366"/>
      <c r="G913" s="366"/>
      <c r="H913" s="366"/>
      <c r="I913" s="366"/>
      <c r="J913" s="366"/>
      <c r="K913" s="264"/>
      <c r="L913" s="264"/>
      <c r="M913" s="264"/>
      <c r="N913" s="264"/>
      <c r="O913" s="1"/>
      <c r="P913" s="84"/>
      <c r="Q913" s="101"/>
      <c r="R913" s="101"/>
      <c r="S913" s="102"/>
      <c r="T913" s="101"/>
    </row>
    <row r="914" spans="1:20" ht="15.95" customHeight="1">
      <c r="A914" s="1309"/>
      <c r="B914" s="1311"/>
      <c r="C914" s="1168"/>
      <c r="D914" s="344"/>
      <c r="E914" s="367"/>
      <c r="F914" s="367"/>
      <c r="G914" s="367"/>
      <c r="H914" s="7"/>
      <c r="I914" s="7"/>
      <c r="J914" s="7"/>
      <c r="K914" s="114"/>
      <c r="L914" s="114"/>
      <c r="M914" s="264"/>
      <c r="N914" s="264"/>
      <c r="O914" s="1"/>
      <c r="P914" s="84"/>
      <c r="Q914" s="101"/>
      <c r="R914" s="101"/>
      <c r="S914" s="102"/>
      <c r="T914" s="101"/>
    </row>
    <row r="915" spans="1:20" ht="15.95" customHeight="1">
      <c r="A915" s="1309"/>
      <c r="B915" s="1311"/>
      <c r="C915" s="1168"/>
      <c r="D915" s="344"/>
      <c r="E915" s="1436" t="s">
        <v>272</v>
      </c>
      <c r="F915" s="1437"/>
      <c r="G915" s="1437"/>
      <c r="H915" s="1437"/>
      <c r="I915" s="1438"/>
      <c r="J915" s="1436" t="s">
        <v>273</v>
      </c>
      <c r="K915" s="1438"/>
      <c r="L915" s="365"/>
      <c r="M915" s="1445">
        <v>44713</v>
      </c>
      <c r="N915" s="1349" t="s">
        <v>274</v>
      </c>
      <c r="O915" s="1"/>
      <c r="P915" s="103"/>
      <c r="Q915" s="101"/>
      <c r="R915" s="101"/>
      <c r="S915" s="102"/>
      <c r="T915" s="101"/>
    </row>
    <row r="916" spans="1:20" ht="15.95" customHeight="1">
      <c r="A916" s="1309"/>
      <c r="B916" s="1311"/>
      <c r="C916" s="1168"/>
      <c r="D916" s="344"/>
      <c r="E916" s="1439"/>
      <c r="F916" s="1440"/>
      <c r="G916" s="1440"/>
      <c r="H916" s="1440"/>
      <c r="I916" s="1441"/>
      <c r="J916" s="1439"/>
      <c r="K916" s="1441"/>
      <c r="L916" s="365"/>
      <c r="M916" s="1446"/>
      <c r="N916" s="1350"/>
      <c r="O916" s="1"/>
      <c r="P916" s="84"/>
      <c r="Q916" s="101"/>
      <c r="R916" s="101"/>
      <c r="S916" s="102"/>
      <c r="T916" s="101"/>
    </row>
    <row r="917" spans="1:20" ht="15.95" customHeight="1">
      <c r="A917" s="1309"/>
      <c r="B917" s="1311"/>
      <c r="C917" s="1168"/>
      <c r="D917" s="344"/>
      <c r="E917" s="1442"/>
      <c r="F917" s="1443"/>
      <c r="G917" s="1443"/>
      <c r="H917" s="1443"/>
      <c r="I917" s="1444"/>
      <c r="J917" s="1442"/>
      <c r="K917" s="1444"/>
      <c r="L917" s="365"/>
      <c r="M917" s="1447"/>
      <c r="N917" s="1448"/>
      <c r="O917" s="1"/>
      <c r="P917" s="84"/>
      <c r="Q917" s="101"/>
      <c r="R917" s="101"/>
      <c r="S917" s="102"/>
      <c r="T917" s="101"/>
    </row>
    <row r="918" spans="1:20" ht="15.95" customHeight="1">
      <c r="A918" s="1309"/>
      <c r="B918" s="1311"/>
      <c r="C918" s="1168"/>
      <c r="D918" s="344"/>
      <c r="E918" s="367"/>
      <c r="F918" s="367"/>
      <c r="G918" s="116"/>
      <c r="H918" s="368"/>
      <c r="I918" s="368"/>
      <c r="J918" s="368"/>
      <c r="K918" s="365"/>
      <c r="L918" s="365"/>
      <c r="M918" s="264"/>
      <c r="N918" s="264"/>
      <c r="O918" s="1"/>
      <c r="P918" s="84"/>
      <c r="Q918" s="101"/>
      <c r="R918" s="101"/>
      <c r="S918" s="102"/>
      <c r="T918" s="101"/>
    </row>
    <row r="919" spans="1:20" ht="15.95" customHeight="1">
      <c r="A919" s="1309"/>
      <c r="B919" s="1311"/>
      <c r="C919" s="1168"/>
      <c r="D919" s="344"/>
      <c r="E919" s="367"/>
      <c r="F919" s="367"/>
      <c r="G919" s="116"/>
      <c r="H919" s="368"/>
      <c r="I919" s="368"/>
      <c r="J919" s="368"/>
      <c r="K919" s="365"/>
      <c r="L919" s="365"/>
      <c r="M919" s="264"/>
      <c r="N919" s="264"/>
      <c r="O919" s="1"/>
      <c r="P919" s="84"/>
      <c r="Q919" s="101"/>
      <c r="R919" s="101"/>
      <c r="S919" s="102"/>
      <c r="T919" s="101"/>
    </row>
    <row r="920" spans="1:20" ht="15.95" customHeight="1">
      <c r="A920" s="1309"/>
      <c r="B920" s="1311"/>
      <c r="C920" s="1168"/>
      <c r="D920" s="344"/>
      <c r="E920" s="367"/>
      <c r="F920" s="367"/>
      <c r="G920" s="116"/>
      <c r="H920" s="368"/>
      <c r="I920" s="368"/>
      <c r="J920" s="368"/>
      <c r="K920" s="365"/>
      <c r="L920" s="365"/>
      <c r="M920" s="264"/>
      <c r="N920" s="264"/>
      <c r="O920" s="1"/>
      <c r="P920" s="84"/>
      <c r="Q920" s="101"/>
      <c r="R920" s="101"/>
      <c r="S920" s="102"/>
      <c r="T920" s="101"/>
    </row>
    <row r="921" spans="1:20" ht="15.95" customHeight="1">
      <c r="A921" s="1309"/>
      <c r="B921" s="1311"/>
      <c r="C921" s="1168"/>
      <c r="D921" s="344"/>
      <c r="E921" s="367"/>
      <c r="F921" s="367"/>
      <c r="G921" s="116"/>
      <c r="H921" s="368"/>
      <c r="I921" s="368"/>
      <c r="J921" s="368"/>
      <c r="K921" s="365"/>
      <c r="L921" s="365"/>
      <c r="M921" s="264"/>
      <c r="N921" s="264"/>
      <c r="O921" s="1"/>
      <c r="P921" s="84"/>
      <c r="Q921" s="101"/>
      <c r="R921" s="101"/>
      <c r="S921" s="102"/>
      <c r="T921" s="101"/>
    </row>
    <row r="922" spans="1:20" ht="15.95" customHeight="1">
      <c r="A922" s="1309"/>
      <c r="B922" s="1311"/>
      <c r="C922" s="1168"/>
      <c r="D922" s="344"/>
      <c r="E922" s="367"/>
      <c r="F922" s="367"/>
      <c r="G922" s="116"/>
      <c r="H922" s="369"/>
      <c r="I922" s="369"/>
      <c r="J922" s="369"/>
      <c r="K922" s="365"/>
      <c r="L922" s="365"/>
      <c r="M922" s="264"/>
      <c r="N922" s="264"/>
      <c r="O922" s="1"/>
      <c r="P922" s="84"/>
      <c r="Q922" s="101"/>
      <c r="R922" s="101"/>
      <c r="S922" s="102"/>
      <c r="T922" s="101"/>
    </row>
    <row r="923" spans="1:20" ht="15.95" customHeight="1">
      <c r="A923" s="1309"/>
      <c r="B923" s="1311"/>
      <c r="C923" s="1168"/>
      <c r="D923" s="344"/>
      <c r="E923" s="367"/>
      <c r="F923" s="367"/>
      <c r="G923" s="116"/>
      <c r="H923" s="368"/>
      <c r="I923" s="368"/>
      <c r="J923" s="368"/>
      <c r="K923" s="365"/>
      <c r="L923" s="365"/>
      <c r="M923" s="264"/>
      <c r="N923" s="264"/>
      <c r="P923" s="84"/>
      <c r="Q923" s="101"/>
      <c r="R923" s="101"/>
      <c r="S923" s="102"/>
      <c r="T923" s="101"/>
    </row>
    <row r="924" spans="1:20" ht="15.95" customHeight="1">
      <c r="A924" s="88"/>
      <c r="B924" s="88"/>
      <c r="C924" s="88"/>
      <c r="D924" s="117"/>
      <c r="E924" s="117"/>
      <c r="F924" s="117"/>
      <c r="G924" s="117"/>
      <c r="H924" s="370"/>
      <c r="I924" s="370"/>
      <c r="J924" s="370"/>
      <c r="K924" s="370"/>
      <c r="L924" s="370"/>
      <c r="M924" s="371"/>
      <c r="N924" s="371"/>
      <c r="P924" s="84"/>
      <c r="Q924" s="101"/>
      <c r="R924" s="101"/>
      <c r="S924" s="101"/>
      <c r="T924" s="101"/>
    </row>
    <row r="925" spans="1:20" ht="12" customHeight="1">
      <c r="A925" s="93"/>
      <c r="B925" s="93"/>
      <c r="C925" s="93"/>
      <c r="D925" s="93"/>
      <c r="E925" s="94"/>
      <c r="F925" s="94"/>
      <c r="G925" s="94"/>
      <c r="H925" s="94"/>
      <c r="I925" s="95"/>
      <c r="J925" s="95"/>
      <c r="K925" s="96"/>
      <c r="L925" s="96"/>
      <c r="M925" s="93"/>
      <c r="N925" s="93"/>
      <c r="P925" s="104"/>
      <c r="Q925" s="102"/>
      <c r="R925" s="101"/>
      <c r="S925" s="101"/>
      <c r="T925" s="101"/>
    </row>
    <row r="926" spans="1:20" ht="12" customHeight="1">
      <c r="A926" s="93"/>
      <c r="B926" s="93"/>
      <c r="C926" s="93"/>
      <c r="D926" s="93"/>
      <c r="E926" s="94"/>
      <c r="F926" s="94"/>
      <c r="G926" s="94"/>
      <c r="H926" s="94"/>
      <c r="I926" s="95"/>
      <c r="J926" s="95"/>
      <c r="K926" s="96"/>
      <c r="L926" s="96"/>
      <c r="M926" s="93"/>
      <c r="N926" s="93"/>
      <c r="P926" s="104"/>
      <c r="Q926" s="102"/>
      <c r="R926" s="101"/>
      <c r="S926" s="101"/>
      <c r="T926" s="101"/>
    </row>
    <row r="927" spans="1:20" ht="12" customHeight="1">
      <c r="A927" s="93"/>
      <c r="B927" s="93"/>
      <c r="C927" s="93"/>
      <c r="D927" s="93"/>
      <c r="E927" s="94"/>
      <c r="F927" s="94"/>
      <c r="G927" s="94"/>
      <c r="H927" s="94"/>
      <c r="I927" s="95"/>
      <c r="J927" s="95"/>
      <c r="K927" s="96"/>
      <c r="L927" s="96"/>
      <c r="M927" s="93"/>
      <c r="N927" s="93"/>
      <c r="P927" s="104"/>
      <c r="Q927" s="102"/>
      <c r="R927" s="101"/>
      <c r="S927" s="101"/>
      <c r="T927" s="101"/>
    </row>
    <row r="928" spans="1:20" ht="12" customHeight="1">
      <c r="A928" s="93"/>
      <c r="B928" s="93"/>
      <c r="C928" s="93"/>
      <c r="D928" s="93"/>
      <c r="E928" s="94"/>
      <c r="F928" s="94"/>
      <c r="G928" s="94"/>
      <c r="H928" s="94"/>
      <c r="I928" s="95"/>
      <c r="J928" s="95"/>
      <c r="K928" s="96"/>
      <c r="L928" s="96"/>
      <c r="M928" s="93"/>
      <c r="N928" s="93"/>
      <c r="P928" s="104"/>
      <c r="Q928" s="102"/>
      <c r="R928" s="101"/>
      <c r="S928" s="101"/>
      <c r="T928" s="101"/>
    </row>
    <row r="929" spans="1:16" ht="15" customHeight="1">
      <c r="E929" s="345"/>
      <c r="F929" s="345"/>
      <c r="G929" s="345"/>
      <c r="H929" s="345"/>
      <c r="I929" s="1294"/>
      <c r="J929" s="1294"/>
      <c r="K929" s="345"/>
      <c r="L929" s="345"/>
    </row>
    <row r="930" spans="1:16" s="21" customFormat="1" ht="18.75">
      <c r="A930" s="1140" t="s">
        <v>12</v>
      </c>
      <c r="B930" s="1140"/>
      <c r="C930" s="1140"/>
      <c r="D930" s="1141" t="s">
        <v>25</v>
      </c>
      <c r="E930" s="1141"/>
      <c r="F930" s="1141"/>
      <c r="G930" s="1141"/>
      <c r="H930" s="1141"/>
      <c r="I930" s="19"/>
      <c r="J930" s="5"/>
      <c r="K930" s="5"/>
      <c r="L930" s="346" t="s">
        <v>13</v>
      </c>
      <c r="M930" s="346"/>
      <c r="N930" s="346"/>
      <c r="O930" s="20"/>
      <c r="P930" s="19"/>
    </row>
    <row r="932" spans="1:16" s="6" customFormat="1" ht="73.5" customHeight="1">
      <c r="A932" s="1176" t="s">
        <v>14</v>
      </c>
      <c r="B932" s="1176"/>
      <c r="C932" s="1176"/>
      <c r="D932" s="1176"/>
      <c r="E932" s="1176"/>
      <c r="F932" s="1176"/>
      <c r="G932" s="1176"/>
      <c r="H932" s="1176"/>
      <c r="I932" s="1176"/>
      <c r="J932" s="1176"/>
      <c r="K932" s="1176"/>
      <c r="L932" s="1176"/>
      <c r="M932" s="1176"/>
      <c r="N932" s="1176"/>
      <c r="O932" s="5"/>
      <c r="P932" s="5"/>
    </row>
    <row r="933" spans="1:16" ht="15" customHeight="1">
      <c r="A933" s="1206" t="s">
        <v>23</v>
      </c>
      <c r="B933" s="1206"/>
      <c r="C933" s="46">
        <v>44695</v>
      </c>
      <c r="D933" s="32"/>
      <c r="E933" s="1207" t="s">
        <v>21</v>
      </c>
      <c r="F933" s="1208"/>
      <c r="G933" s="1208"/>
      <c r="H933" s="1208"/>
      <c r="I933" s="1209"/>
      <c r="J933" s="1281"/>
      <c r="K933" s="1211"/>
      <c r="L933" s="1211"/>
      <c r="M933" s="1211"/>
      <c r="N933" s="1212"/>
      <c r="O933" s="2"/>
      <c r="P933" s="2"/>
    </row>
    <row r="934" spans="1:16" ht="15.75" customHeight="1">
      <c r="A934" s="1213" t="s">
        <v>26</v>
      </c>
      <c r="B934" s="1213"/>
      <c r="C934" s="387" t="s">
        <v>27</v>
      </c>
      <c r="D934" s="98"/>
      <c r="E934" s="1214" t="s">
        <v>20</v>
      </c>
      <c r="F934" s="1215"/>
      <c r="G934" s="1215"/>
      <c r="H934" s="1215"/>
      <c r="I934" s="1216"/>
      <c r="J934" s="1210">
        <v>44682</v>
      </c>
      <c r="K934" s="1217"/>
      <c r="L934" s="1217"/>
      <c r="M934" s="1217"/>
      <c r="N934" s="1218"/>
      <c r="O934" s="2"/>
      <c r="P934" s="2"/>
    </row>
    <row r="935" spans="1:16" ht="17.25" customHeight="1">
      <c r="A935" s="1213" t="s">
        <v>15</v>
      </c>
      <c r="B935" s="1213"/>
      <c r="C935" s="387" t="s">
        <v>17</v>
      </c>
      <c r="D935" s="98"/>
      <c r="E935" s="1214" t="s">
        <v>18</v>
      </c>
      <c r="F935" s="1215"/>
      <c r="G935" s="1215"/>
      <c r="H935" s="1215"/>
      <c r="I935" s="1216"/>
      <c r="J935" s="1219" t="s">
        <v>296</v>
      </c>
      <c r="K935" s="1219"/>
      <c r="L935" s="1219"/>
      <c r="M935" s="1219"/>
      <c r="N935" s="1219"/>
      <c r="O935" s="2"/>
      <c r="P935" s="2"/>
    </row>
    <row r="936" spans="1:16" ht="17.25" customHeight="1">
      <c r="A936" s="1213" t="s">
        <v>16</v>
      </c>
      <c r="B936" s="1213"/>
      <c r="C936" s="387">
        <v>90118370</v>
      </c>
      <c r="D936" s="32"/>
      <c r="E936" s="1206" t="s">
        <v>19</v>
      </c>
      <c r="F936" s="1206"/>
      <c r="G936" s="1206"/>
      <c r="H936" s="1206"/>
      <c r="I936" s="1206"/>
      <c r="J936" s="1146" t="s">
        <v>298</v>
      </c>
      <c r="K936" s="1146"/>
      <c r="L936" s="1146"/>
      <c r="M936" s="1146"/>
      <c r="N936" s="1146"/>
      <c r="O936" s="2"/>
      <c r="P936" s="2"/>
    </row>
    <row r="937" spans="1:16" ht="13.5" customHeight="1">
      <c r="A937" s="1184" t="s">
        <v>0</v>
      </c>
      <c r="B937" s="1184"/>
      <c r="C937" s="33"/>
      <c r="D937" s="97"/>
      <c r="E937" s="1213" t="s">
        <v>22</v>
      </c>
      <c r="F937" s="1213"/>
      <c r="G937" s="1213"/>
      <c r="H937" s="1184" t="s">
        <v>111</v>
      </c>
      <c r="I937" s="1184"/>
      <c r="J937" s="1213" t="s">
        <v>24</v>
      </c>
      <c r="K937" s="1213"/>
      <c r="L937" s="1213"/>
      <c r="M937" s="1184" t="s">
        <v>297</v>
      </c>
      <c r="N937" s="1184"/>
      <c r="O937" s="4"/>
      <c r="P937" s="1"/>
    </row>
    <row r="938" spans="1:16" ht="18.75">
      <c r="A938" s="1151" t="s">
        <v>1</v>
      </c>
      <c r="B938" s="1153"/>
      <c r="C938" s="1154"/>
      <c r="D938" s="1155" t="s">
        <v>2</v>
      </c>
      <c r="E938" s="1156"/>
      <c r="F938" s="1156"/>
      <c r="G938" s="1156"/>
      <c r="H938" s="1156"/>
      <c r="I938" s="1156"/>
      <c r="J938" s="1156"/>
      <c r="K938" s="1156"/>
      <c r="L938" s="1157"/>
      <c r="M938" s="1158" t="s">
        <v>10</v>
      </c>
      <c r="N938" s="1158" t="s">
        <v>11</v>
      </c>
      <c r="O938" s="1"/>
      <c r="P938" s="1"/>
    </row>
    <row r="939" spans="1:16" ht="18.75">
      <c r="A939" s="1161" t="s">
        <v>3</v>
      </c>
      <c r="B939" s="1161" t="s">
        <v>4</v>
      </c>
      <c r="C939" s="1163" t="s">
        <v>5</v>
      </c>
      <c r="D939" s="1165" t="s">
        <v>6</v>
      </c>
      <c r="E939" s="1151" t="s">
        <v>7</v>
      </c>
      <c r="F939" s="1153"/>
      <c r="G939" s="1153"/>
      <c r="H939" s="1153"/>
      <c r="I939" s="1153"/>
      <c r="J939" s="1153"/>
      <c r="K939" s="1153"/>
      <c r="L939" s="1154"/>
      <c r="M939" s="1159"/>
      <c r="N939" s="1159"/>
      <c r="O939" s="1"/>
      <c r="P939" s="1"/>
    </row>
    <row r="940" spans="1:16" ht="18.75">
      <c r="A940" s="1162"/>
      <c r="B940" s="1162"/>
      <c r="C940" s="1164"/>
      <c r="D940" s="1166"/>
      <c r="E940" s="1151" t="s">
        <v>8</v>
      </c>
      <c r="F940" s="1153"/>
      <c r="G940" s="1153"/>
      <c r="H940" s="1153"/>
      <c r="I940" s="1153"/>
      <c r="J940" s="1153"/>
      <c r="K940" s="1154"/>
      <c r="L940" s="23" t="s">
        <v>9</v>
      </c>
      <c r="M940" s="1160"/>
      <c r="N940" s="1160"/>
      <c r="O940" s="1"/>
      <c r="P940" s="1"/>
    </row>
    <row r="941" spans="1:16" ht="55.5" customHeight="1">
      <c r="A941" s="386"/>
      <c r="B941" s="386"/>
      <c r="C941" s="389"/>
      <c r="D941" s="390"/>
      <c r="E941" s="1184" t="s">
        <v>276</v>
      </c>
      <c r="F941" s="1184"/>
      <c r="G941" s="1184"/>
      <c r="H941" s="1184"/>
      <c r="I941" s="1184"/>
      <c r="J941" s="1144" t="s">
        <v>301</v>
      </c>
      <c r="K941" s="1195"/>
      <c r="L941" s="1145"/>
      <c r="M941" s="1151"/>
      <c r="N941" s="1154"/>
      <c r="O941" s="1"/>
      <c r="P941" s="1"/>
    </row>
    <row r="942" spans="1:16" ht="15.95" customHeight="1">
      <c r="A942" s="3"/>
      <c r="B942" s="3"/>
      <c r="C942" s="1276" t="s">
        <v>299</v>
      </c>
      <c r="D942" s="390" t="s">
        <v>29</v>
      </c>
      <c r="E942" s="1234" t="s">
        <v>99</v>
      </c>
      <c r="F942" s="1234"/>
      <c r="G942" s="1234"/>
      <c r="H942" s="1234"/>
      <c r="I942" s="1234"/>
      <c r="J942" s="1148"/>
      <c r="K942" s="1283"/>
      <c r="L942" s="1149"/>
      <c r="M942" s="1258"/>
      <c r="N942" s="1260"/>
      <c r="O942" s="1"/>
      <c r="P942" s="1"/>
    </row>
    <row r="943" spans="1:16" ht="15.95" customHeight="1">
      <c r="A943" s="3"/>
      <c r="B943" s="3"/>
      <c r="C943" s="1276"/>
      <c r="D943" s="29">
        <v>1</v>
      </c>
      <c r="E943" s="1146" t="s">
        <v>30</v>
      </c>
      <c r="F943" s="1146"/>
      <c r="G943" s="1146"/>
      <c r="H943" s="1142">
        <v>10260</v>
      </c>
      <c r="I943" s="1142"/>
      <c r="J943" s="1270">
        <f>SUM(H943/31*23)</f>
        <v>7612.2580645161288</v>
      </c>
      <c r="K943" s="1271"/>
      <c r="L943" s="1284"/>
      <c r="M943" s="1277"/>
      <c r="N943" s="1278"/>
      <c r="O943" s="1"/>
      <c r="P943" s="1"/>
    </row>
    <row r="944" spans="1:16" ht="15.95" customHeight="1">
      <c r="A944" s="3"/>
      <c r="B944" s="3"/>
      <c r="C944" s="1276"/>
      <c r="D944" s="388">
        <v>1001</v>
      </c>
      <c r="E944" s="1146" t="s">
        <v>31</v>
      </c>
      <c r="F944" s="1146"/>
      <c r="G944" s="1146"/>
      <c r="H944" s="1142">
        <v>2255</v>
      </c>
      <c r="I944" s="1142"/>
      <c r="J944" s="1270">
        <f t="shared" ref="J944:J953" si="9">SUM(H944/31*23)</f>
        <v>1673.0645161290322</v>
      </c>
      <c r="K944" s="1271"/>
      <c r="L944" s="1284"/>
      <c r="M944" s="1277"/>
      <c r="N944" s="1278"/>
      <c r="O944" s="1"/>
      <c r="P944" s="1"/>
    </row>
    <row r="945" spans="1:16" ht="15.95" customHeight="1">
      <c r="A945" s="3"/>
      <c r="B945" s="3"/>
      <c r="C945" s="1276"/>
      <c r="D945" s="388">
        <v>1300</v>
      </c>
      <c r="E945" s="1146" t="s">
        <v>73</v>
      </c>
      <c r="F945" s="1146"/>
      <c r="G945" s="1146"/>
      <c r="H945" s="1142">
        <v>1500</v>
      </c>
      <c r="I945" s="1142"/>
      <c r="J945" s="1270">
        <f t="shared" si="9"/>
        <v>1112.9032258064517</v>
      </c>
      <c r="K945" s="1271"/>
      <c r="L945" s="1284"/>
      <c r="M945" s="1277"/>
      <c r="N945" s="1278"/>
      <c r="O945" s="1"/>
      <c r="P945" s="1"/>
    </row>
    <row r="946" spans="1:16" ht="15.95" customHeight="1">
      <c r="A946" s="3"/>
      <c r="B946" s="3"/>
      <c r="C946" s="1276"/>
      <c r="D946" s="388">
        <v>1584</v>
      </c>
      <c r="E946" s="1146" t="s">
        <v>74</v>
      </c>
      <c r="F946" s="1146"/>
      <c r="G946" s="1146"/>
      <c r="H946" s="1142">
        <v>6000</v>
      </c>
      <c r="I946" s="1142"/>
      <c r="J946" s="1270">
        <f t="shared" si="9"/>
        <v>4451.6129032258068</v>
      </c>
      <c r="K946" s="1271"/>
      <c r="L946" s="1284"/>
      <c r="M946" s="1277"/>
      <c r="N946" s="1278"/>
      <c r="O946" s="1"/>
      <c r="P946" s="1"/>
    </row>
    <row r="947" spans="1:16" ht="15.95" customHeight="1">
      <c r="A947" s="3"/>
      <c r="B947" s="3"/>
      <c r="C947" s="1276"/>
      <c r="D947" s="388">
        <v>1810</v>
      </c>
      <c r="E947" s="1146" t="s">
        <v>300</v>
      </c>
      <c r="F947" s="1146"/>
      <c r="G947" s="1146"/>
      <c r="H947" s="1142">
        <f>SUM(H943/2+H943)</f>
        <v>15390</v>
      </c>
      <c r="I947" s="1142"/>
      <c r="J947" s="1270">
        <f t="shared" si="9"/>
        <v>11418.387096774193</v>
      </c>
      <c r="K947" s="1271"/>
      <c r="L947" s="1284"/>
      <c r="M947" s="1277"/>
      <c r="N947" s="1278"/>
      <c r="O947" s="1"/>
      <c r="P947" s="1"/>
    </row>
    <row r="948" spans="1:16" ht="15.95" customHeight="1">
      <c r="A948" s="3"/>
      <c r="B948" s="3"/>
      <c r="C948" s="1276"/>
      <c r="D948" s="388">
        <v>1820</v>
      </c>
      <c r="E948" s="1146" t="s">
        <v>72</v>
      </c>
      <c r="F948" s="1146"/>
      <c r="G948" s="1146"/>
      <c r="H948" s="1142">
        <v>9000</v>
      </c>
      <c r="I948" s="1142"/>
      <c r="J948" s="1270">
        <f t="shared" si="9"/>
        <v>6677.4193548387093</v>
      </c>
      <c r="K948" s="1271"/>
      <c r="L948" s="1284"/>
      <c r="M948" s="1277"/>
      <c r="N948" s="1278"/>
      <c r="O948" s="1"/>
      <c r="P948" s="1"/>
    </row>
    <row r="949" spans="1:16" ht="15.95" customHeight="1">
      <c r="A949" s="3"/>
      <c r="B949" s="3"/>
      <c r="C949" s="1276"/>
      <c r="D949" s="388">
        <v>2211</v>
      </c>
      <c r="E949" s="1146" t="s">
        <v>75</v>
      </c>
      <c r="F949" s="1146"/>
      <c r="G949" s="1146"/>
      <c r="H949" s="1142">
        <v>859</v>
      </c>
      <c r="I949" s="1142"/>
      <c r="J949" s="1270">
        <f t="shared" si="9"/>
        <v>637.32258064516134</v>
      </c>
      <c r="K949" s="1271"/>
      <c r="L949" s="1284"/>
      <c r="M949" s="1277"/>
      <c r="N949" s="1278"/>
      <c r="O949" s="1"/>
      <c r="P949" s="1"/>
    </row>
    <row r="950" spans="1:16" ht="15.95" customHeight="1">
      <c r="A950" s="3"/>
      <c r="B950" s="3"/>
      <c r="C950" s="1276"/>
      <c r="D950" s="388">
        <v>2224</v>
      </c>
      <c r="E950" s="1146" t="s">
        <v>33</v>
      </c>
      <c r="F950" s="1146"/>
      <c r="G950" s="1146"/>
      <c r="H950" s="1142">
        <f>SUM(H943*10%)</f>
        <v>1026</v>
      </c>
      <c r="I950" s="1142"/>
      <c r="J950" s="1270">
        <f t="shared" si="9"/>
        <v>761.22580645161281</v>
      </c>
      <c r="K950" s="1271"/>
      <c r="L950" s="1284"/>
      <c r="M950" s="1277"/>
      <c r="N950" s="1278"/>
      <c r="O950" s="1"/>
      <c r="P950" s="1"/>
    </row>
    <row r="951" spans="1:16" ht="15.95" customHeight="1">
      <c r="A951" s="3"/>
      <c r="B951" s="3"/>
      <c r="C951" s="1276"/>
      <c r="D951" s="388">
        <v>2247</v>
      </c>
      <c r="E951" s="1146" t="s">
        <v>34</v>
      </c>
      <c r="F951" s="1146"/>
      <c r="G951" s="1146"/>
      <c r="H951" s="1142">
        <v>1026</v>
      </c>
      <c r="I951" s="1142"/>
      <c r="J951" s="1270">
        <f t="shared" si="9"/>
        <v>761.22580645161281</v>
      </c>
      <c r="K951" s="1271"/>
      <c r="L951" s="1284"/>
      <c r="M951" s="1277"/>
      <c r="N951" s="1278"/>
      <c r="O951" s="1"/>
      <c r="P951" s="1"/>
    </row>
    <row r="952" spans="1:16" ht="15.95" customHeight="1">
      <c r="A952" s="3"/>
      <c r="B952" s="3"/>
      <c r="C952" s="1276"/>
      <c r="D952" s="388">
        <v>2264</v>
      </c>
      <c r="E952" s="1146" t="s">
        <v>45</v>
      </c>
      <c r="F952" s="1146"/>
      <c r="G952" s="1146"/>
      <c r="H952" s="1142">
        <v>1026</v>
      </c>
      <c r="I952" s="1142"/>
      <c r="J952" s="1270">
        <f t="shared" si="9"/>
        <v>761.22580645161281</v>
      </c>
      <c r="K952" s="1271"/>
      <c r="L952" s="1284"/>
      <c r="M952" s="1277"/>
      <c r="N952" s="1278"/>
      <c r="O952" s="1"/>
      <c r="P952" s="1"/>
    </row>
    <row r="953" spans="1:16" ht="15.95" customHeight="1">
      <c r="A953" s="3"/>
      <c r="B953" s="3"/>
      <c r="C953" s="1276"/>
      <c r="D953" s="388">
        <v>2309</v>
      </c>
      <c r="E953" s="1146" t="s">
        <v>36</v>
      </c>
      <c r="F953" s="1146"/>
      <c r="G953" s="1146"/>
      <c r="H953" s="1142">
        <v>1026</v>
      </c>
      <c r="I953" s="1142"/>
      <c r="J953" s="1270">
        <f t="shared" si="9"/>
        <v>761.22580645161281</v>
      </c>
      <c r="K953" s="1271"/>
      <c r="L953" s="1284"/>
      <c r="M953" s="1277"/>
      <c r="N953" s="1278"/>
      <c r="O953" s="1"/>
      <c r="P953" s="1"/>
    </row>
    <row r="954" spans="1:16" ht="15.95" customHeight="1">
      <c r="A954" s="3"/>
      <c r="B954" s="3"/>
      <c r="C954" s="7"/>
      <c r="D954" s="388"/>
      <c r="E954" s="1191" t="s">
        <v>76</v>
      </c>
      <c r="F954" s="1191"/>
      <c r="G954" s="1191"/>
      <c r="H954" s="1234">
        <f>SUM(H943:I953)</f>
        <v>49368</v>
      </c>
      <c r="I954" s="1234"/>
      <c r="J954" s="1270">
        <f>SUM(J943:L953)</f>
        <v>36627.870967741939</v>
      </c>
      <c r="K954" s="1283"/>
      <c r="L954" s="1149"/>
      <c r="M954" s="1279"/>
      <c r="N954" s="1280"/>
      <c r="O954" s="1"/>
      <c r="P954" s="1"/>
    </row>
    <row r="957" spans="1:16" s="21" customFormat="1" ht="18.75">
      <c r="A957" s="1140" t="s">
        <v>12</v>
      </c>
      <c r="B957" s="1140"/>
      <c r="C957" s="1140"/>
      <c r="D957" s="1141" t="s">
        <v>25</v>
      </c>
      <c r="E957" s="1141"/>
      <c r="F957" s="1141"/>
      <c r="G957" s="1141"/>
      <c r="H957" s="1141"/>
      <c r="I957" s="19"/>
      <c r="J957" s="5"/>
      <c r="K957" s="5"/>
      <c r="L957" s="391" t="s">
        <v>13</v>
      </c>
      <c r="M957" s="391"/>
      <c r="N957" s="391"/>
      <c r="O957" s="20"/>
      <c r="P957" s="19"/>
    </row>
    <row r="959" spans="1:16" s="6" customFormat="1" ht="73.5" customHeight="1">
      <c r="A959" s="1176" t="s">
        <v>14</v>
      </c>
      <c r="B959" s="1176"/>
      <c r="C959" s="1176"/>
      <c r="D959" s="1176"/>
      <c r="E959" s="1176"/>
      <c r="F959" s="1176"/>
      <c r="G959" s="1176"/>
      <c r="H959" s="1176"/>
      <c r="I959" s="1176"/>
      <c r="J959" s="1176"/>
      <c r="K959" s="1176"/>
      <c r="L959" s="1176"/>
      <c r="M959" s="1176"/>
      <c r="N959" s="1176"/>
      <c r="O959" s="5"/>
      <c r="P959" s="5"/>
    </row>
    <row r="960" spans="1:16" ht="15" customHeight="1">
      <c r="A960" s="1206" t="s">
        <v>23</v>
      </c>
      <c r="B960" s="1206"/>
      <c r="C960" s="46">
        <v>44720</v>
      </c>
      <c r="D960" s="32"/>
      <c r="E960" s="1207" t="s">
        <v>21</v>
      </c>
      <c r="F960" s="1208"/>
      <c r="G960" s="1208"/>
      <c r="H960" s="1208"/>
      <c r="I960" s="1209"/>
      <c r="J960" s="1281"/>
      <c r="K960" s="1211"/>
      <c r="L960" s="1211"/>
      <c r="M960" s="1211"/>
      <c r="N960" s="1212"/>
      <c r="O960" s="2"/>
      <c r="P960" s="2"/>
    </row>
    <row r="961" spans="1:16" ht="15.75" customHeight="1">
      <c r="A961" s="1213" t="s">
        <v>26</v>
      </c>
      <c r="B961" s="1213"/>
      <c r="C961" s="399" t="s">
        <v>27</v>
      </c>
      <c r="D961" s="98"/>
      <c r="E961" s="1214" t="s">
        <v>20</v>
      </c>
      <c r="F961" s="1215"/>
      <c r="G961" s="1215"/>
      <c r="H961" s="1215"/>
      <c r="I961" s="1216"/>
      <c r="J961" s="1210">
        <v>44713</v>
      </c>
      <c r="K961" s="1217"/>
      <c r="L961" s="1217"/>
      <c r="M961" s="1217"/>
      <c r="N961" s="1218"/>
      <c r="O961" s="2"/>
      <c r="P961" s="2"/>
    </row>
    <row r="962" spans="1:16" ht="17.25" customHeight="1">
      <c r="A962" s="1213" t="s">
        <v>15</v>
      </c>
      <c r="B962" s="1213"/>
      <c r="C962" s="399" t="s">
        <v>17</v>
      </c>
      <c r="D962" s="98"/>
      <c r="E962" s="1214" t="s">
        <v>18</v>
      </c>
      <c r="F962" s="1215"/>
      <c r="G962" s="1215"/>
      <c r="H962" s="1215"/>
      <c r="I962" s="1216"/>
      <c r="J962" s="1219" t="s">
        <v>185</v>
      </c>
      <c r="K962" s="1219"/>
      <c r="L962" s="1219"/>
      <c r="M962" s="1219"/>
      <c r="N962" s="1219"/>
      <c r="O962" s="2"/>
      <c r="P962" s="2"/>
    </row>
    <row r="963" spans="1:16" ht="17.25" customHeight="1">
      <c r="A963" s="1213" t="s">
        <v>16</v>
      </c>
      <c r="B963" s="1213"/>
      <c r="C963" s="399">
        <v>90021108</v>
      </c>
      <c r="D963" s="32"/>
      <c r="E963" s="1206" t="s">
        <v>19</v>
      </c>
      <c r="F963" s="1206"/>
      <c r="G963" s="1206"/>
      <c r="H963" s="1206"/>
      <c r="I963" s="1206"/>
      <c r="J963" s="1146" t="s">
        <v>186</v>
      </c>
      <c r="K963" s="1146"/>
      <c r="L963" s="1146"/>
      <c r="M963" s="1146"/>
      <c r="N963" s="1146"/>
      <c r="O963" s="2"/>
      <c r="P963" s="2"/>
    </row>
    <row r="964" spans="1:16" ht="13.5" customHeight="1">
      <c r="A964" s="1184" t="s">
        <v>0</v>
      </c>
      <c r="B964" s="1184"/>
      <c r="C964" s="33"/>
      <c r="D964" s="97"/>
      <c r="E964" s="1213" t="s">
        <v>22</v>
      </c>
      <c r="F964" s="1213"/>
      <c r="G964" s="1213"/>
      <c r="H964" s="1184" t="s">
        <v>111</v>
      </c>
      <c r="I964" s="1184"/>
      <c r="J964" s="1213" t="s">
        <v>24</v>
      </c>
      <c r="K964" s="1213"/>
      <c r="L964" s="1213"/>
      <c r="M964" s="1184" t="s">
        <v>297</v>
      </c>
      <c r="N964" s="1184"/>
      <c r="O964" s="4"/>
      <c r="P964" s="1"/>
    </row>
    <row r="965" spans="1:16" ht="18.75">
      <c r="A965" s="1151" t="s">
        <v>1</v>
      </c>
      <c r="B965" s="1153"/>
      <c r="C965" s="1154"/>
      <c r="D965" s="1155" t="s">
        <v>2</v>
      </c>
      <c r="E965" s="1156"/>
      <c r="F965" s="1156"/>
      <c r="G965" s="1156"/>
      <c r="H965" s="1156"/>
      <c r="I965" s="1156"/>
      <c r="J965" s="1156"/>
      <c r="K965" s="1156"/>
      <c r="L965" s="1157"/>
      <c r="M965" s="1158" t="s">
        <v>10</v>
      </c>
      <c r="N965" s="1158" t="s">
        <v>11</v>
      </c>
      <c r="O965" s="1"/>
      <c r="P965" s="1"/>
    </row>
    <row r="966" spans="1:16" ht="18.75">
      <c r="A966" s="1161" t="s">
        <v>3</v>
      </c>
      <c r="B966" s="1161" t="s">
        <v>4</v>
      </c>
      <c r="C966" s="1163" t="s">
        <v>5</v>
      </c>
      <c r="D966" s="1165" t="s">
        <v>6</v>
      </c>
      <c r="E966" s="1151" t="s">
        <v>7</v>
      </c>
      <c r="F966" s="1153"/>
      <c r="G966" s="1153"/>
      <c r="H966" s="1153"/>
      <c r="I966" s="1153"/>
      <c r="J966" s="1153"/>
      <c r="K966" s="1153"/>
      <c r="L966" s="1154"/>
      <c r="M966" s="1159"/>
      <c r="N966" s="1159"/>
      <c r="O966" s="1"/>
      <c r="P966" s="1"/>
    </row>
    <row r="967" spans="1:16" ht="18.75">
      <c r="A967" s="1162"/>
      <c r="B967" s="1162"/>
      <c r="C967" s="1164"/>
      <c r="D967" s="1166"/>
      <c r="E967" s="1151" t="s">
        <v>8</v>
      </c>
      <c r="F967" s="1153"/>
      <c r="G967" s="1153"/>
      <c r="H967" s="1153"/>
      <c r="I967" s="1153"/>
      <c r="J967" s="1153"/>
      <c r="K967" s="1154"/>
      <c r="L967" s="23" t="s">
        <v>9</v>
      </c>
      <c r="M967" s="1160"/>
      <c r="N967" s="1160"/>
      <c r="O967" s="1"/>
      <c r="P967" s="1"/>
    </row>
    <row r="968" spans="1:16" ht="15.95" customHeight="1">
      <c r="A968" s="3"/>
      <c r="B968" s="3"/>
      <c r="C968" s="1265" t="s">
        <v>302</v>
      </c>
      <c r="D968" s="406" t="s">
        <v>29</v>
      </c>
      <c r="E968" s="1258" t="s">
        <v>303</v>
      </c>
      <c r="F968" s="1259"/>
      <c r="G968" s="1259"/>
      <c r="H968" s="1259"/>
      <c r="I968" s="1259"/>
      <c r="J968" s="1260"/>
      <c r="K968" s="1449" t="s">
        <v>311</v>
      </c>
      <c r="L968" s="1450"/>
      <c r="M968" s="1451"/>
      <c r="N968" s="7"/>
      <c r="O968" s="1"/>
      <c r="P968" s="1"/>
    </row>
    <row r="969" spans="1:16" ht="15.95" customHeight="1">
      <c r="A969" s="3"/>
      <c r="B969" s="3"/>
      <c r="C969" s="1266"/>
      <c r="D969" s="29">
        <v>1</v>
      </c>
      <c r="E969" s="1146" t="s">
        <v>286</v>
      </c>
      <c r="F969" s="1146"/>
      <c r="G969" s="1146"/>
      <c r="H969" s="1142">
        <v>26510</v>
      </c>
      <c r="I969" s="1142"/>
      <c r="J969" s="1142"/>
      <c r="K969" s="1452"/>
      <c r="L969" s="1453"/>
      <c r="M969" s="1454"/>
      <c r="N969" s="34"/>
      <c r="O969" s="1"/>
      <c r="P969" s="1"/>
    </row>
    <row r="970" spans="1:16" ht="15.95" customHeight="1">
      <c r="A970" s="3"/>
      <c r="B970" s="3"/>
      <c r="C970" s="1266"/>
      <c r="D970" s="400">
        <v>1001</v>
      </c>
      <c r="E970" s="1146" t="s">
        <v>31</v>
      </c>
      <c r="F970" s="1146"/>
      <c r="G970" s="1146"/>
      <c r="H970" s="1142">
        <v>4091</v>
      </c>
      <c r="I970" s="1142"/>
      <c r="J970" s="1142"/>
      <c r="K970" s="1144" t="s">
        <v>30</v>
      </c>
      <c r="L970" s="1145"/>
      <c r="M970" s="35">
        <v>45600</v>
      </c>
      <c r="N970" s="34"/>
      <c r="O970" s="1"/>
      <c r="P970" s="1"/>
    </row>
    <row r="971" spans="1:16" ht="15.95" customHeight="1">
      <c r="A971" s="3"/>
      <c r="B971" s="3"/>
      <c r="C971" s="1266"/>
      <c r="D971" s="400">
        <v>1210</v>
      </c>
      <c r="E971" s="1146" t="s">
        <v>71</v>
      </c>
      <c r="F971" s="1146"/>
      <c r="G971" s="1146"/>
      <c r="H971" s="1142">
        <v>5000</v>
      </c>
      <c r="I971" s="1142"/>
      <c r="J971" s="1142"/>
      <c r="K971" s="1235" t="s">
        <v>331</v>
      </c>
      <c r="L971" s="1237"/>
      <c r="M971" s="1245">
        <v>22800</v>
      </c>
      <c r="N971" s="34"/>
      <c r="O971" s="1"/>
      <c r="P971" s="1"/>
    </row>
    <row r="972" spans="1:16" ht="15.95" customHeight="1">
      <c r="A972" s="3"/>
      <c r="B972" s="3"/>
      <c r="C972" s="1266"/>
      <c r="D972" s="400">
        <v>1300</v>
      </c>
      <c r="E972" s="1146" t="s">
        <v>73</v>
      </c>
      <c r="F972" s="1146"/>
      <c r="G972" s="1146"/>
      <c r="H972" s="1142">
        <v>1500</v>
      </c>
      <c r="I972" s="1142"/>
      <c r="J972" s="1142"/>
      <c r="K972" s="1238"/>
      <c r="L972" s="1240"/>
      <c r="M972" s="1455"/>
      <c r="N972" s="34"/>
      <c r="O972" s="1"/>
      <c r="P972" s="1"/>
    </row>
    <row r="973" spans="1:16" ht="15.95" customHeight="1">
      <c r="A973" s="3"/>
      <c r="B973" s="3"/>
      <c r="C973" s="1266"/>
      <c r="D973" s="400">
        <v>1810</v>
      </c>
      <c r="E973" s="1146" t="s">
        <v>304</v>
      </c>
      <c r="F973" s="1146"/>
      <c r="G973" s="1146"/>
      <c r="H973" s="1262">
        <v>32165</v>
      </c>
      <c r="I973" s="1262"/>
      <c r="J973" s="1262"/>
      <c r="K973" s="1144" t="s">
        <v>142</v>
      </c>
      <c r="L973" s="1145"/>
      <c r="M973" s="403">
        <v>6232</v>
      </c>
      <c r="N973" s="31"/>
      <c r="O973" s="1"/>
      <c r="P973" s="1"/>
    </row>
    <row r="974" spans="1:16" ht="15.95" customHeight="1">
      <c r="A974" s="3"/>
      <c r="B974" s="3"/>
      <c r="C974" s="1266"/>
      <c r="D974" s="400">
        <v>1820</v>
      </c>
      <c r="E974" s="1146" t="s">
        <v>72</v>
      </c>
      <c r="F974" s="1146"/>
      <c r="G974" s="1146"/>
      <c r="H974" s="1142">
        <v>14000</v>
      </c>
      <c r="I974" s="1142"/>
      <c r="J974" s="1142"/>
      <c r="K974" s="1258" t="s">
        <v>327</v>
      </c>
      <c r="L974" s="1260"/>
      <c r="M974" s="1264">
        <f>SUM(M970:M973)</f>
        <v>74632</v>
      </c>
      <c r="N974" s="31"/>
      <c r="O974" s="1"/>
      <c r="P974" s="1"/>
    </row>
    <row r="975" spans="1:16" ht="15.95" customHeight="1">
      <c r="A975" s="3"/>
      <c r="B975" s="3"/>
      <c r="C975" s="1266"/>
      <c r="D975" s="400">
        <v>1978</v>
      </c>
      <c r="E975" s="1146" t="s">
        <v>74</v>
      </c>
      <c r="F975" s="1146"/>
      <c r="G975" s="1146"/>
      <c r="H975" s="1142">
        <v>9000</v>
      </c>
      <c r="I975" s="1142"/>
      <c r="J975" s="1142"/>
      <c r="K975" s="1279"/>
      <c r="L975" s="1280"/>
      <c r="M975" s="1166"/>
      <c r="N975" s="30"/>
      <c r="O975" s="1"/>
      <c r="P975" s="1"/>
    </row>
    <row r="976" spans="1:16" ht="15.95" customHeight="1">
      <c r="A976" s="3"/>
      <c r="B976" s="3"/>
      <c r="C976" s="1266"/>
      <c r="D976" s="400">
        <v>2211</v>
      </c>
      <c r="E976" s="1146" t="s">
        <v>305</v>
      </c>
      <c r="F976" s="1146"/>
      <c r="G976" s="1146"/>
      <c r="H976" s="1142">
        <v>1588</v>
      </c>
      <c r="I976" s="1142"/>
      <c r="J976" s="1142"/>
      <c r="K976" s="1143"/>
      <c r="L976" s="1143"/>
      <c r="M976" s="117"/>
      <c r="N976" s="7"/>
      <c r="O976" s="1"/>
      <c r="P976" s="1"/>
    </row>
    <row r="977" spans="1:16" ht="15.95" customHeight="1">
      <c r="A977" s="3"/>
      <c r="B977" s="3"/>
      <c r="C977" s="1394"/>
      <c r="D977" s="400">
        <v>2224</v>
      </c>
      <c r="E977" s="1146" t="s">
        <v>306</v>
      </c>
      <c r="F977" s="1146"/>
      <c r="G977" s="1146"/>
      <c r="H977" s="1142">
        <f>SUM(H969*0.1)</f>
        <v>2651</v>
      </c>
      <c r="I977" s="1142"/>
      <c r="J977" s="1142"/>
      <c r="K977" s="1143"/>
      <c r="L977" s="1143"/>
      <c r="M977" s="117"/>
      <c r="N977" s="7"/>
      <c r="O977" s="1"/>
      <c r="P977" s="1"/>
    </row>
    <row r="978" spans="1:16" ht="15.95" customHeight="1">
      <c r="A978" s="3"/>
      <c r="B978" s="3"/>
      <c r="C978" s="7"/>
      <c r="D978" s="400">
        <v>2247</v>
      </c>
      <c r="E978" s="1146" t="s">
        <v>307</v>
      </c>
      <c r="F978" s="1146"/>
      <c r="G978" s="1146"/>
      <c r="H978" s="1142">
        <f>SUM(H969*0.1)</f>
        <v>2651</v>
      </c>
      <c r="I978" s="1142"/>
      <c r="J978" s="1142"/>
      <c r="K978" s="1143"/>
      <c r="L978" s="1143"/>
      <c r="M978" s="117"/>
      <c r="N978" s="7"/>
      <c r="O978" s="1"/>
      <c r="P978" s="1"/>
    </row>
    <row r="979" spans="1:16" ht="15.95" customHeight="1">
      <c r="A979" s="3"/>
      <c r="B979" s="3"/>
      <c r="C979" s="7"/>
      <c r="D979" s="400">
        <v>2264</v>
      </c>
      <c r="E979" s="1146" t="s">
        <v>308</v>
      </c>
      <c r="F979" s="1146"/>
      <c r="G979" s="1146"/>
      <c r="H979" s="1142">
        <f>SUM(H969*0.1)</f>
        <v>2651</v>
      </c>
      <c r="I979" s="1142"/>
      <c r="J979" s="1142"/>
      <c r="K979" s="1143"/>
      <c r="L979" s="1143"/>
      <c r="M979" s="7"/>
      <c r="N979" s="7"/>
      <c r="O979" s="1"/>
      <c r="P979" s="1"/>
    </row>
    <row r="980" spans="1:16" ht="15.95" customHeight="1">
      <c r="A980" s="3"/>
      <c r="B980" s="3"/>
      <c r="C980" s="7"/>
      <c r="D980" s="400">
        <v>2309</v>
      </c>
      <c r="E980" s="1146" t="s">
        <v>309</v>
      </c>
      <c r="F980" s="1146"/>
      <c r="G980" s="1146"/>
      <c r="H980" s="1142">
        <f>SUM(H969*0.1)</f>
        <v>2651</v>
      </c>
      <c r="I980" s="1142"/>
      <c r="J980" s="1142"/>
      <c r="K980" s="1143"/>
      <c r="L980" s="1143"/>
      <c r="M980" s="7"/>
      <c r="N980" s="7"/>
      <c r="O980" s="1"/>
      <c r="P980" s="1"/>
    </row>
    <row r="981" spans="1:16" ht="15.75">
      <c r="A981" s="3"/>
      <c r="B981" s="3"/>
      <c r="C981" s="7"/>
      <c r="D981" s="1148" t="s">
        <v>310</v>
      </c>
      <c r="E981" s="1283"/>
      <c r="F981" s="1283"/>
      <c r="G981" s="1149"/>
      <c r="H981" s="1147">
        <f>SUM(H969:J980)</f>
        <v>104458</v>
      </c>
      <c r="I981" s="1147"/>
      <c r="J981" s="1147"/>
      <c r="K981" s="1143"/>
      <c r="L981" s="1143"/>
      <c r="M981" s="401">
        <f>SUM(M974)</f>
        <v>74632</v>
      </c>
      <c r="N981" s="7"/>
    </row>
    <row r="982" spans="1:16" ht="15.75">
      <c r="A982" s="15"/>
      <c r="B982" s="15"/>
      <c r="C982" s="167"/>
      <c r="D982" s="405"/>
      <c r="E982" s="405"/>
      <c r="F982" s="405"/>
      <c r="G982" s="405"/>
      <c r="H982" s="408"/>
      <c r="I982" s="408"/>
      <c r="J982" s="408"/>
      <c r="K982" s="104"/>
      <c r="L982" s="104"/>
      <c r="M982" s="167"/>
      <c r="N982" s="167"/>
    </row>
    <row r="983" spans="1:16" ht="15.75">
      <c r="A983" s="15"/>
      <c r="B983" s="15"/>
      <c r="C983" s="167"/>
      <c r="D983" s="405"/>
      <c r="E983" s="405"/>
      <c r="F983" s="405"/>
      <c r="G983" s="405"/>
      <c r="H983" s="408"/>
      <c r="I983" s="408"/>
      <c r="J983" s="408"/>
      <c r="K983" s="104"/>
      <c r="L983" s="104"/>
      <c r="M983" s="167"/>
      <c r="N983" s="167"/>
    </row>
    <row r="984" spans="1:16" ht="15.75">
      <c r="A984" s="15"/>
      <c r="B984" s="15"/>
      <c r="C984" s="167"/>
      <c r="D984" s="405"/>
      <c r="E984" s="405"/>
      <c r="F984" s="405"/>
      <c r="G984" s="405"/>
      <c r="H984" s="408"/>
      <c r="I984" s="408"/>
      <c r="J984" s="408"/>
      <c r="K984" s="104"/>
      <c r="L984" s="104"/>
      <c r="M984" s="167"/>
      <c r="N984" s="167"/>
    </row>
    <row r="985" spans="1:16" s="21" customFormat="1" ht="18.75">
      <c r="A985" s="1140" t="s">
        <v>12</v>
      </c>
      <c r="B985" s="1140"/>
      <c r="C985" s="1140"/>
      <c r="D985" s="1141" t="s">
        <v>25</v>
      </c>
      <c r="E985" s="1141"/>
      <c r="F985" s="1141"/>
      <c r="G985" s="1141"/>
      <c r="H985" s="1141"/>
      <c r="I985" s="19"/>
      <c r="J985" s="5"/>
      <c r="K985" s="5"/>
      <c r="L985" s="402" t="s">
        <v>13</v>
      </c>
      <c r="M985" s="402"/>
      <c r="N985" s="402"/>
      <c r="O985" s="20"/>
      <c r="P985" s="19"/>
    </row>
    <row r="988" spans="1:16" s="6" customFormat="1" ht="73.5" customHeight="1">
      <c r="A988" s="1176" t="s">
        <v>14</v>
      </c>
      <c r="B988" s="1176"/>
      <c r="C988" s="1176"/>
      <c r="D988" s="1176"/>
      <c r="E988" s="1176"/>
      <c r="F988" s="1176"/>
      <c r="G988" s="1176"/>
      <c r="H988" s="1176"/>
      <c r="I988" s="1176"/>
      <c r="J988" s="1176"/>
      <c r="K988" s="1176"/>
      <c r="L988" s="1176"/>
      <c r="M988" s="1176"/>
      <c r="N988" s="1176"/>
      <c r="O988" s="5"/>
      <c r="P988" s="5"/>
    </row>
    <row r="989" spans="1:16" ht="15" customHeight="1">
      <c r="A989" s="1206" t="s">
        <v>23</v>
      </c>
      <c r="B989" s="1206"/>
      <c r="C989" s="46">
        <v>44747</v>
      </c>
      <c r="D989" s="32"/>
      <c r="E989" s="1207" t="s">
        <v>21</v>
      </c>
      <c r="F989" s="1208"/>
      <c r="G989" s="1208"/>
      <c r="H989" s="1208"/>
      <c r="I989" s="1209"/>
      <c r="J989" s="1210"/>
      <c r="K989" s="1211"/>
      <c r="L989" s="1211"/>
      <c r="M989" s="1211"/>
      <c r="N989" s="1212"/>
      <c r="O989" s="2"/>
      <c r="P989" s="2"/>
    </row>
    <row r="990" spans="1:16" ht="15.75" customHeight="1">
      <c r="A990" s="1213" t="s">
        <v>26</v>
      </c>
      <c r="B990" s="1213"/>
      <c r="C990" s="412" t="s">
        <v>27</v>
      </c>
      <c r="D990" s="98"/>
      <c r="E990" s="1214" t="s">
        <v>20</v>
      </c>
      <c r="F990" s="1215"/>
      <c r="G990" s="1215"/>
      <c r="H990" s="1215"/>
      <c r="I990" s="1216"/>
      <c r="J990" s="1210">
        <v>44743</v>
      </c>
      <c r="K990" s="1217"/>
      <c r="L990" s="1217"/>
      <c r="M990" s="1217"/>
      <c r="N990" s="1218"/>
      <c r="O990" s="2"/>
      <c r="P990" s="2"/>
    </row>
    <row r="991" spans="1:16" ht="17.25" customHeight="1">
      <c r="A991" s="1213" t="s">
        <v>15</v>
      </c>
      <c r="B991" s="1213"/>
      <c r="C991" s="412" t="s">
        <v>17</v>
      </c>
      <c r="D991" s="98"/>
      <c r="E991" s="1214" t="s">
        <v>18</v>
      </c>
      <c r="F991" s="1215"/>
      <c r="G991" s="1215"/>
      <c r="H991" s="1215"/>
      <c r="I991" s="1216"/>
      <c r="J991" s="1219" t="s">
        <v>334</v>
      </c>
      <c r="K991" s="1219"/>
      <c r="L991" s="1219"/>
      <c r="M991" s="1219"/>
      <c r="N991" s="1219"/>
      <c r="O991" s="2"/>
      <c r="P991" s="2"/>
    </row>
    <row r="992" spans="1:16" ht="17.25" customHeight="1">
      <c r="A992" s="1213" t="s">
        <v>16</v>
      </c>
      <c r="B992" s="1213"/>
      <c r="C992" s="412">
        <v>90072470</v>
      </c>
      <c r="D992" s="32"/>
      <c r="E992" s="1206" t="s">
        <v>19</v>
      </c>
      <c r="F992" s="1206"/>
      <c r="G992" s="1206"/>
      <c r="H992" s="1206"/>
      <c r="I992" s="1206"/>
      <c r="J992" s="1146" t="s">
        <v>335</v>
      </c>
      <c r="K992" s="1146"/>
      <c r="L992" s="1146"/>
      <c r="M992" s="1146"/>
      <c r="N992" s="1146"/>
      <c r="O992" s="2"/>
      <c r="P992" s="2"/>
    </row>
    <row r="993" spans="1:16" ht="13.5" customHeight="1">
      <c r="A993" s="1184" t="s">
        <v>0</v>
      </c>
      <c r="B993" s="1184"/>
      <c r="C993" s="33"/>
      <c r="D993" s="97"/>
      <c r="E993" s="1213" t="s">
        <v>22</v>
      </c>
      <c r="F993" s="1213"/>
      <c r="G993" s="1213"/>
      <c r="H993" s="1184" t="s">
        <v>333</v>
      </c>
      <c r="I993" s="1184"/>
      <c r="J993" s="1213" t="s">
        <v>24</v>
      </c>
      <c r="K993" s="1213"/>
      <c r="L993" s="1213"/>
      <c r="M993" s="1184" t="s">
        <v>332</v>
      </c>
      <c r="N993" s="1184"/>
      <c r="O993" s="4"/>
      <c r="P993" s="1"/>
    </row>
    <row r="994" spans="1:16" ht="18.75">
      <c r="A994" s="1151" t="s">
        <v>1</v>
      </c>
      <c r="B994" s="1153"/>
      <c r="C994" s="1154"/>
      <c r="D994" s="1155" t="s">
        <v>2</v>
      </c>
      <c r="E994" s="1156"/>
      <c r="F994" s="1156"/>
      <c r="G994" s="1156"/>
      <c r="H994" s="1156"/>
      <c r="I994" s="1156"/>
      <c r="J994" s="1156"/>
      <c r="K994" s="1156"/>
      <c r="L994" s="1157"/>
      <c r="M994" s="1158" t="s">
        <v>10</v>
      </c>
      <c r="N994" s="1158" t="s">
        <v>11</v>
      </c>
      <c r="O994" s="1"/>
      <c r="P994" s="1"/>
    </row>
    <row r="995" spans="1:16" ht="18.75">
      <c r="A995" s="1161" t="s">
        <v>3</v>
      </c>
      <c r="B995" s="1161" t="s">
        <v>4</v>
      </c>
      <c r="C995" s="1163" t="s">
        <v>5</v>
      </c>
      <c r="D995" s="1165" t="s">
        <v>6</v>
      </c>
      <c r="E995" s="1151" t="s">
        <v>7</v>
      </c>
      <c r="F995" s="1153"/>
      <c r="G995" s="1153"/>
      <c r="H995" s="1153"/>
      <c r="I995" s="1153"/>
      <c r="J995" s="1153"/>
      <c r="K995" s="1153"/>
      <c r="L995" s="1154"/>
      <c r="M995" s="1159"/>
      <c r="N995" s="1159"/>
      <c r="O995" s="1"/>
      <c r="P995" s="1"/>
    </row>
    <row r="996" spans="1:16" ht="18.75">
      <c r="A996" s="1162"/>
      <c r="B996" s="1162"/>
      <c r="C996" s="1164"/>
      <c r="D996" s="1166"/>
      <c r="E996" s="1151" t="s">
        <v>8</v>
      </c>
      <c r="F996" s="1153"/>
      <c r="G996" s="1153"/>
      <c r="H996" s="1153"/>
      <c r="I996" s="1153"/>
      <c r="J996" s="1153"/>
      <c r="K996" s="1154"/>
      <c r="L996" s="23" t="s">
        <v>9</v>
      </c>
      <c r="M996" s="1160"/>
      <c r="N996" s="1160"/>
      <c r="O996" s="1"/>
      <c r="P996" s="1"/>
    </row>
    <row r="997" spans="1:16" ht="53.25" customHeight="1">
      <c r="A997" s="3"/>
      <c r="B997" s="3"/>
      <c r="C997" s="1167" t="s">
        <v>339</v>
      </c>
      <c r="D997" s="410" t="s">
        <v>29</v>
      </c>
      <c r="E997" s="1258" t="s">
        <v>336</v>
      </c>
      <c r="F997" s="1259"/>
      <c r="G997" s="1259"/>
      <c r="H997" s="1259"/>
      <c r="I997" s="1259"/>
      <c r="J997" s="1260"/>
      <c r="K997" s="1436" t="s">
        <v>338</v>
      </c>
      <c r="L997" s="1437"/>
      <c r="M997" s="1438"/>
      <c r="N997" s="437"/>
      <c r="O997" s="1"/>
      <c r="P997" s="1"/>
    </row>
    <row r="998" spans="1:16" ht="15.95" customHeight="1">
      <c r="A998" s="3"/>
      <c r="B998" s="3"/>
      <c r="C998" s="1168"/>
      <c r="D998" s="29">
        <v>34</v>
      </c>
      <c r="E998" s="1146" t="s">
        <v>286</v>
      </c>
      <c r="F998" s="1146"/>
      <c r="G998" s="1146"/>
      <c r="H998" s="1142">
        <v>912862</v>
      </c>
      <c r="I998" s="1142"/>
      <c r="J998" s="1142"/>
      <c r="K998" s="1170">
        <f>SUM(82987*5+64248)</f>
        <v>479183</v>
      </c>
      <c r="L998" s="1172"/>
      <c r="M998" s="164"/>
      <c r="N998" s="164"/>
      <c r="O998" s="1"/>
      <c r="P998" s="1"/>
    </row>
    <row r="999" spans="1:16" ht="15.95" customHeight="1">
      <c r="A999" s="3"/>
      <c r="B999" s="3"/>
      <c r="C999" s="1168"/>
      <c r="D999" s="411">
        <v>1769</v>
      </c>
      <c r="E999" s="1146" t="s">
        <v>143</v>
      </c>
      <c r="F999" s="1146"/>
      <c r="G999" s="1146"/>
      <c r="H999" s="1142">
        <v>65000</v>
      </c>
      <c r="I999" s="1142"/>
      <c r="J999" s="1142"/>
      <c r="K999" s="1170">
        <v>0</v>
      </c>
      <c r="L999" s="1172"/>
      <c r="M999" s="164"/>
      <c r="N999" s="164"/>
      <c r="O999" s="1"/>
      <c r="P999" s="1"/>
    </row>
    <row r="1000" spans="1:16" ht="39" customHeight="1">
      <c r="A1000" s="3"/>
      <c r="B1000" s="3"/>
      <c r="C1000" s="1168"/>
      <c r="D1000" s="411">
        <v>1810</v>
      </c>
      <c r="E1000" s="1146" t="s">
        <v>170</v>
      </c>
      <c r="F1000" s="1146"/>
      <c r="G1000" s="1146"/>
      <c r="H1000" s="1142">
        <v>311301</v>
      </c>
      <c r="I1000" s="1142"/>
      <c r="J1000" s="1142"/>
      <c r="K1000" s="1170">
        <v>0</v>
      </c>
      <c r="L1000" s="1172"/>
      <c r="M1000" s="164"/>
      <c r="N1000" s="164"/>
      <c r="O1000" s="1"/>
      <c r="P1000" s="1"/>
    </row>
    <row r="1001" spans="1:16" ht="15.95" customHeight="1">
      <c r="A1001" s="3"/>
      <c r="B1001" s="3"/>
      <c r="C1001" s="1168"/>
      <c r="D1001" s="411">
        <v>2155</v>
      </c>
      <c r="E1001" s="1146" t="s">
        <v>64</v>
      </c>
      <c r="F1001" s="1146"/>
      <c r="G1001" s="1146"/>
      <c r="H1001" s="1142">
        <v>65127</v>
      </c>
      <c r="I1001" s="1142"/>
      <c r="J1001" s="1142"/>
      <c r="K1001" s="1170">
        <v>0</v>
      </c>
      <c r="L1001" s="1172"/>
      <c r="M1001" s="164"/>
      <c r="N1001" s="164"/>
      <c r="O1001" s="1"/>
      <c r="P1001" s="1"/>
    </row>
    <row r="1002" spans="1:16" ht="15.95" customHeight="1">
      <c r="A1002" s="3"/>
      <c r="B1002" s="3"/>
      <c r="C1002" s="1168"/>
      <c r="D1002" s="1148" t="s">
        <v>337</v>
      </c>
      <c r="E1002" s="1283"/>
      <c r="F1002" s="1283"/>
      <c r="G1002" s="1149"/>
      <c r="H1002" s="1147">
        <f>SUM(H998:J1001)</f>
        <v>1354290</v>
      </c>
      <c r="I1002" s="1147"/>
      <c r="J1002" s="1147"/>
      <c r="K1002" s="1282">
        <f>SUM(K998:L1001)</f>
        <v>479183</v>
      </c>
      <c r="L1002" s="1282"/>
      <c r="M1002" s="164"/>
      <c r="N1002" s="164"/>
      <c r="O1002" s="1"/>
      <c r="P1002" s="1"/>
    </row>
    <row r="1003" spans="1:16" ht="15.95" customHeight="1">
      <c r="A1003" s="3"/>
      <c r="B1003" s="3"/>
      <c r="C1003" s="1168"/>
      <c r="D1003" s="411"/>
      <c r="E1003" s="1146"/>
      <c r="F1003" s="1146"/>
      <c r="G1003" s="1146"/>
      <c r="H1003" s="1142"/>
      <c r="I1003" s="1142"/>
      <c r="J1003" s="1142"/>
      <c r="K1003" s="1143"/>
      <c r="L1003" s="1143"/>
      <c r="M1003" s="164"/>
      <c r="N1003" s="164"/>
      <c r="O1003" s="1"/>
      <c r="P1003" s="1"/>
    </row>
    <row r="1004" spans="1:16" ht="15.95" customHeight="1">
      <c r="A1004" s="3"/>
      <c r="B1004" s="3"/>
      <c r="C1004" s="1168"/>
      <c r="D1004" s="411"/>
      <c r="E1004" s="1146"/>
      <c r="F1004" s="1146"/>
      <c r="G1004" s="1146"/>
      <c r="H1004" s="1142"/>
      <c r="I1004" s="1142"/>
      <c r="J1004" s="1142"/>
      <c r="K1004" s="1143"/>
      <c r="L1004" s="1143"/>
      <c r="M1004" s="164"/>
      <c r="N1004" s="164"/>
      <c r="O1004" s="1"/>
      <c r="P1004" s="1"/>
    </row>
    <row r="1005" spans="1:16" ht="15.95" customHeight="1">
      <c r="A1005" s="3"/>
      <c r="B1005" s="3"/>
      <c r="C1005" s="1168"/>
      <c r="D1005" s="411"/>
      <c r="E1005" s="1146"/>
      <c r="F1005" s="1146"/>
      <c r="G1005" s="1146"/>
      <c r="H1005" s="1142"/>
      <c r="I1005" s="1142"/>
      <c r="J1005" s="1142"/>
      <c r="K1005" s="1143"/>
      <c r="L1005" s="1143"/>
      <c r="M1005" s="164"/>
      <c r="N1005" s="164"/>
      <c r="O1005" s="1"/>
      <c r="P1005" s="1"/>
    </row>
    <row r="1006" spans="1:16" ht="15.95" customHeight="1">
      <c r="A1006" s="3"/>
      <c r="B1006" s="3"/>
      <c r="C1006" s="1169"/>
      <c r="D1006" s="411"/>
      <c r="E1006" s="1146"/>
      <c r="F1006" s="1146"/>
      <c r="G1006" s="1146"/>
      <c r="H1006" s="1142"/>
      <c r="I1006" s="1142"/>
      <c r="J1006" s="1142"/>
      <c r="K1006" s="1143"/>
      <c r="L1006" s="1143"/>
      <c r="M1006" s="164"/>
      <c r="N1006" s="164"/>
      <c r="O1006" s="1"/>
      <c r="P1006" s="1"/>
    </row>
    <row r="1007" spans="1:16" ht="15.95" customHeight="1">
      <c r="A1007" s="3"/>
      <c r="B1007" s="3"/>
      <c r="C1007" s="7"/>
      <c r="D1007" s="411"/>
      <c r="E1007" s="1146"/>
      <c r="F1007" s="1146"/>
      <c r="G1007" s="1146"/>
      <c r="H1007" s="1142"/>
      <c r="I1007" s="1142"/>
      <c r="J1007" s="1142"/>
      <c r="K1007" s="1143"/>
      <c r="L1007" s="1143"/>
      <c r="M1007" s="117"/>
      <c r="N1007" s="7"/>
      <c r="O1007" s="1"/>
      <c r="P1007" s="1"/>
    </row>
    <row r="1008" spans="1:16" ht="15.95" customHeight="1">
      <c r="A1008" s="3"/>
      <c r="B1008" s="3"/>
      <c r="C1008" s="7"/>
      <c r="D1008" s="411"/>
      <c r="E1008" s="1146"/>
      <c r="F1008" s="1146"/>
      <c r="G1008" s="1146"/>
      <c r="H1008" s="1142"/>
      <c r="I1008" s="1142"/>
      <c r="J1008" s="1142"/>
      <c r="K1008" s="1143"/>
      <c r="L1008" s="1143"/>
      <c r="M1008" s="7"/>
      <c r="N1008" s="7"/>
      <c r="O1008" s="1"/>
      <c r="P1008" s="1"/>
    </row>
    <row r="1009" spans="1:16" ht="15.75">
      <c r="A1009" s="15"/>
      <c r="B1009" s="15"/>
      <c r="C1009" s="167"/>
      <c r="D1009" s="414"/>
      <c r="E1009" s="414"/>
      <c r="F1009" s="414"/>
      <c r="G1009" s="414"/>
      <c r="H1009" s="408"/>
      <c r="I1009" s="408"/>
      <c r="J1009" s="408"/>
      <c r="K1009" s="104"/>
      <c r="L1009" s="104"/>
      <c r="M1009" s="167"/>
      <c r="N1009" s="167"/>
    </row>
    <row r="1010" spans="1:16" ht="15.75">
      <c r="A1010" s="15"/>
      <c r="B1010" s="15"/>
      <c r="C1010" s="167"/>
      <c r="D1010" s="414"/>
      <c r="E1010" s="414"/>
      <c r="F1010" s="414"/>
      <c r="G1010" s="414"/>
      <c r="H1010" s="408"/>
      <c r="I1010" s="408"/>
      <c r="J1010" s="408"/>
      <c r="K1010" s="104"/>
      <c r="L1010" s="104"/>
      <c r="M1010" s="167"/>
      <c r="N1010" s="167"/>
    </row>
    <row r="1011" spans="1:16" ht="15.75">
      <c r="A1011" s="15"/>
      <c r="B1011" s="15"/>
      <c r="C1011" s="167"/>
      <c r="D1011" s="414"/>
      <c r="E1011" s="414"/>
      <c r="F1011" s="414"/>
      <c r="G1011" s="414"/>
      <c r="H1011" s="408"/>
      <c r="I1011" s="408"/>
      <c r="J1011" s="408"/>
      <c r="K1011" s="104"/>
      <c r="L1011" s="104"/>
      <c r="M1011" s="167"/>
      <c r="N1011" s="167"/>
    </row>
    <row r="1012" spans="1:16" s="21" customFormat="1" ht="18.75">
      <c r="A1012" s="1140" t="s">
        <v>12</v>
      </c>
      <c r="B1012" s="1140"/>
      <c r="C1012" s="1140"/>
      <c r="D1012" s="1141" t="s">
        <v>25</v>
      </c>
      <c r="E1012" s="1141"/>
      <c r="F1012" s="1141"/>
      <c r="G1012" s="1141"/>
      <c r="H1012" s="1141"/>
      <c r="I1012" s="19"/>
      <c r="J1012" s="5"/>
      <c r="K1012" s="5"/>
      <c r="L1012" s="413" t="s">
        <v>13</v>
      </c>
      <c r="M1012" s="413"/>
      <c r="N1012" s="413"/>
      <c r="O1012" s="20"/>
      <c r="P1012" s="19"/>
    </row>
    <row r="1013" spans="1:16" s="6" customFormat="1" ht="73.5" customHeight="1">
      <c r="A1013" s="1176" t="s">
        <v>14</v>
      </c>
      <c r="B1013" s="1176"/>
      <c r="C1013" s="1176"/>
      <c r="D1013" s="1176"/>
      <c r="E1013" s="1176"/>
      <c r="F1013" s="1176"/>
      <c r="G1013" s="1176"/>
      <c r="H1013" s="1176"/>
      <c r="I1013" s="1176"/>
      <c r="J1013" s="1176"/>
      <c r="K1013" s="1176"/>
      <c r="L1013" s="1176"/>
      <c r="M1013" s="1176"/>
      <c r="N1013" s="1176"/>
      <c r="O1013" s="5"/>
      <c r="P1013" s="5"/>
    </row>
    <row r="1014" spans="1:16" ht="15" customHeight="1">
      <c r="A1014" s="1206" t="s">
        <v>23</v>
      </c>
      <c r="B1014" s="1206"/>
      <c r="C1014" s="46">
        <v>44747</v>
      </c>
      <c r="D1014" s="32"/>
      <c r="E1014" s="1207" t="s">
        <v>21</v>
      </c>
      <c r="F1014" s="1208"/>
      <c r="G1014" s="1208"/>
      <c r="H1014" s="1208"/>
      <c r="I1014" s="1209"/>
      <c r="J1014" s="1210"/>
      <c r="K1014" s="1211"/>
      <c r="L1014" s="1211"/>
      <c r="M1014" s="1211"/>
      <c r="N1014" s="1212"/>
      <c r="O1014" s="2"/>
      <c r="P1014" s="2"/>
    </row>
    <row r="1015" spans="1:16" ht="15.75" customHeight="1">
      <c r="A1015" s="1213" t="s">
        <v>26</v>
      </c>
      <c r="B1015" s="1213"/>
      <c r="C1015" s="412" t="s">
        <v>27</v>
      </c>
      <c r="D1015" s="98"/>
      <c r="E1015" s="1214" t="s">
        <v>20</v>
      </c>
      <c r="F1015" s="1215"/>
      <c r="G1015" s="1215"/>
      <c r="H1015" s="1215"/>
      <c r="I1015" s="1216"/>
      <c r="J1015" s="1210">
        <v>44743</v>
      </c>
      <c r="K1015" s="1217"/>
      <c r="L1015" s="1217"/>
      <c r="M1015" s="1217"/>
      <c r="N1015" s="1218"/>
      <c r="O1015" s="2"/>
      <c r="P1015" s="2"/>
    </row>
    <row r="1016" spans="1:16" ht="17.25" customHeight="1">
      <c r="A1016" s="1213" t="s">
        <v>15</v>
      </c>
      <c r="B1016" s="1213"/>
      <c r="C1016" s="412" t="s">
        <v>17</v>
      </c>
      <c r="D1016" s="98"/>
      <c r="E1016" s="1214" t="s">
        <v>18</v>
      </c>
      <c r="F1016" s="1215"/>
      <c r="G1016" s="1215"/>
      <c r="H1016" s="1215"/>
      <c r="I1016" s="1216"/>
      <c r="J1016" s="1219" t="s">
        <v>340</v>
      </c>
      <c r="K1016" s="1219"/>
      <c r="L1016" s="1219"/>
      <c r="M1016" s="1219"/>
      <c r="N1016" s="1219"/>
      <c r="O1016" s="2"/>
      <c r="P1016" s="2"/>
    </row>
    <row r="1017" spans="1:16" ht="17.25" customHeight="1">
      <c r="A1017" s="1213" t="s">
        <v>16</v>
      </c>
      <c r="B1017" s="1213"/>
      <c r="C1017" s="412">
        <v>90141217</v>
      </c>
      <c r="D1017" s="32"/>
      <c r="E1017" s="1206" t="s">
        <v>19</v>
      </c>
      <c r="F1017" s="1206"/>
      <c r="G1017" s="1206"/>
      <c r="H1017" s="1206"/>
      <c r="I1017" s="1206"/>
      <c r="J1017" s="1146" t="s">
        <v>335</v>
      </c>
      <c r="K1017" s="1146"/>
      <c r="L1017" s="1146"/>
      <c r="M1017" s="1146"/>
      <c r="N1017" s="1146"/>
      <c r="O1017" s="2"/>
      <c r="P1017" s="2"/>
    </row>
    <row r="1018" spans="1:16" ht="13.5" customHeight="1">
      <c r="A1018" s="1184" t="s">
        <v>0</v>
      </c>
      <c r="B1018" s="1184"/>
      <c r="C1018" s="33"/>
      <c r="D1018" s="97"/>
      <c r="E1018" s="1213" t="s">
        <v>22</v>
      </c>
      <c r="F1018" s="1213"/>
      <c r="G1018" s="1213"/>
      <c r="H1018" s="1184" t="s">
        <v>333</v>
      </c>
      <c r="I1018" s="1184"/>
      <c r="J1018" s="1213" t="s">
        <v>24</v>
      </c>
      <c r="K1018" s="1213"/>
      <c r="L1018" s="1213"/>
      <c r="M1018" s="1184" t="s">
        <v>332</v>
      </c>
      <c r="N1018" s="1184"/>
      <c r="O1018" s="4"/>
      <c r="P1018" s="1"/>
    </row>
    <row r="1019" spans="1:16" ht="18.75">
      <c r="A1019" s="1151" t="s">
        <v>1</v>
      </c>
      <c r="B1019" s="1153"/>
      <c r="C1019" s="1154"/>
      <c r="D1019" s="1155" t="s">
        <v>2</v>
      </c>
      <c r="E1019" s="1156"/>
      <c r="F1019" s="1156"/>
      <c r="G1019" s="1156"/>
      <c r="H1019" s="1156"/>
      <c r="I1019" s="1156"/>
      <c r="J1019" s="1156"/>
      <c r="K1019" s="1156"/>
      <c r="L1019" s="1157"/>
      <c r="M1019" s="1158" t="s">
        <v>10</v>
      </c>
      <c r="N1019" s="1158" t="s">
        <v>11</v>
      </c>
      <c r="O1019" s="1"/>
      <c r="P1019" s="1"/>
    </row>
    <row r="1020" spans="1:16" ht="18.75">
      <c r="A1020" s="1161" t="s">
        <v>3</v>
      </c>
      <c r="B1020" s="1161" t="s">
        <v>4</v>
      </c>
      <c r="C1020" s="1163" t="s">
        <v>5</v>
      </c>
      <c r="D1020" s="1165" t="s">
        <v>6</v>
      </c>
      <c r="E1020" s="1151" t="s">
        <v>7</v>
      </c>
      <c r="F1020" s="1153"/>
      <c r="G1020" s="1153"/>
      <c r="H1020" s="1153"/>
      <c r="I1020" s="1153"/>
      <c r="J1020" s="1153"/>
      <c r="K1020" s="1153"/>
      <c r="L1020" s="1154"/>
      <c r="M1020" s="1159"/>
      <c r="N1020" s="1159"/>
      <c r="O1020" s="1"/>
      <c r="P1020" s="1"/>
    </row>
    <row r="1021" spans="1:16" ht="18.75">
      <c r="A1021" s="1162"/>
      <c r="B1021" s="1162"/>
      <c r="C1021" s="1164"/>
      <c r="D1021" s="1166"/>
      <c r="E1021" s="1151" t="s">
        <v>8</v>
      </c>
      <c r="F1021" s="1153"/>
      <c r="G1021" s="1153"/>
      <c r="H1021" s="1153"/>
      <c r="I1021" s="1153"/>
      <c r="J1021" s="1153"/>
      <c r="K1021" s="1154"/>
      <c r="L1021" s="23" t="s">
        <v>9</v>
      </c>
      <c r="M1021" s="1160"/>
      <c r="N1021" s="1160"/>
      <c r="O1021" s="1"/>
      <c r="P1021" s="1"/>
    </row>
    <row r="1022" spans="1:16" ht="53.25" customHeight="1">
      <c r="A1022" s="3"/>
      <c r="B1022" s="3"/>
      <c r="C1022" s="1167" t="s">
        <v>339</v>
      </c>
      <c r="D1022" s="410" t="s">
        <v>29</v>
      </c>
      <c r="E1022" s="1258" t="s">
        <v>336</v>
      </c>
      <c r="F1022" s="1259"/>
      <c r="G1022" s="1259"/>
      <c r="H1022" s="1259"/>
      <c r="I1022" s="1259"/>
      <c r="J1022" s="1260"/>
      <c r="K1022" s="1436" t="s">
        <v>338</v>
      </c>
      <c r="L1022" s="1437"/>
      <c r="M1022" s="1438"/>
      <c r="N1022" s="437"/>
      <c r="O1022" s="1"/>
      <c r="P1022" s="1"/>
    </row>
    <row r="1023" spans="1:16" ht="15.95" customHeight="1">
      <c r="A1023" s="3"/>
      <c r="B1023" s="3"/>
      <c r="C1023" s="1168"/>
      <c r="D1023" s="29">
        <v>34</v>
      </c>
      <c r="E1023" s="1146" t="s">
        <v>286</v>
      </c>
      <c r="F1023" s="1146"/>
      <c r="G1023" s="1146"/>
      <c r="H1023" s="1142">
        <v>912862</v>
      </c>
      <c r="I1023" s="1142"/>
      <c r="J1023" s="1142"/>
      <c r="K1023" s="1170">
        <f>SUM(82987*5+64248)</f>
        <v>479183</v>
      </c>
      <c r="L1023" s="1172"/>
      <c r="M1023" s="164"/>
      <c r="N1023" s="164"/>
      <c r="O1023" s="1"/>
      <c r="P1023" s="1"/>
    </row>
    <row r="1024" spans="1:16" ht="15.95" customHeight="1">
      <c r="A1024" s="3"/>
      <c r="B1024" s="3"/>
      <c r="C1024" s="1168"/>
      <c r="D1024" s="411">
        <v>1769</v>
      </c>
      <c r="E1024" s="1146" t="s">
        <v>143</v>
      </c>
      <c r="F1024" s="1146"/>
      <c r="G1024" s="1146"/>
      <c r="H1024" s="1142">
        <v>65000</v>
      </c>
      <c r="I1024" s="1142"/>
      <c r="J1024" s="1142"/>
      <c r="K1024" s="1170">
        <v>0</v>
      </c>
      <c r="L1024" s="1172"/>
      <c r="M1024" s="164"/>
      <c r="N1024" s="164"/>
      <c r="O1024" s="1"/>
      <c r="P1024" s="1"/>
    </row>
    <row r="1025" spans="1:16" ht="39" customHeight="1">
      <c r="A1025" s="3"/>
      <c r="B1025" s="3"/>
      <c r="C1025" s="1168"/>
      <c r="D1025" s="411">
        <v>1810</v>
      </c>
      <c r="E1025" s="1146" t="s">
        <v>170</v>
      </c>
      <c r="F1025" s="1146"/>
      <c r="G1025" s="1146"/>
      <c r="H1025" s="1142">
        <v>311301</v>
      </c>
      <c r="I1025" s="1142"/>
      <c r="J1025" s="1142"/>
      <c r="K1025" s="1170">
        <v>0</v>
      </c>
      <c r="L1025" s="1172"/>
      <c r="M1025" s="164"/>
      <c r="N1025" s="164"/>
      <c r="O1025" s="1"/>
      <c r="P1025" s="1"/>
    </row>
    <row r="1026" spans="1:16" ht="15.95" customHeight="1">
      <c r="A1026" s="3"/>
      <c r="B1026" s="3"/>
      <c r="C1026" s="1168"/>
      <c r="D1026" s="411">
        <v>2155</v>
      </c>
      <c r="E1026" s="1146" t="s">
        <v>64</v>
      </c>
      <c r="F1026" s="1146"/>
      <c r="G1026" s="1146"/>
      <c r="H1026" s="1142">
        <v>65127</v>
      </c>
      <c r="I1026" s="1142"/>
      <c r="J1026" s="1142"/>
      <c r="K1026" s="1170">
        <v>0</v>
      </c>
      <c r="L1026" s="1172"/>
      <c r="M1026" s="164"/>
      <c r="N1026" s="164"/>
      <c r="O1026" s="1"/>
      <c r="P1026" s="1"/>
    </row>
    <row r="1027" spans="1:16" ht="15.95" customHeight="1">
      <c r="A1027" s="3"/>
      <c r="B1027" s="3"/>
      <c r="C1027" s="1168"/>
      <c r="D1027" s="1148" t="s">
        <v>337</v>
      </c>
      <c r="E1027" s="1283"/>
      <c r="F1027" s="1283"/>
      <c r="G1027" s="1149"/>
      <c r="H1027" s="1147">
        <f>SUM(H1023:J1026)</f>
        <v>1354290</v>
      </c>
      <c r="I1027" s="1147"/>
      <c r="J1027" s="1147"/>
      <c r="K1027" s="1282">
        <f>SUM(K1023:L1026)</f>
        <v>479183</v>
      </c>
      <c r="L1027" s="1282"/>
      <c r="M1027" s="164"/>
      <c r="N1027" s="164"/>
      <c r="O1027" s="1"/>
      <c r="P1027" s="1"/>
    </row>
    <row r="1028" spans="1:16" ht="15.95" customHeight="1">
      <c r="A1028" s="3"/>
      <c r="B1028" s="3"/>
      <c r="C1028" s="1168"/>
      <c r="D1028" s="411"/>
      <c r="E1028" s="1146"/>
      <c r="F1028" s="1146"/>
      <c r="G1028" s="1146"/>
      <c r="H1028" s="1142"/>
      <c r="I1028" s="1142"/>
      <c r="J1028" s="1142"/>
      <c r="K1028" s="1143"/>
      <c r="L1028" s="1143"/>
      <c r="M1028" s="164"/>
      <c r="N1028" s="164"/>
      <c r="O1028" s="1"/>
      <c r="P1028" s="1"/>
    </row>
    <row r="1029" spans="1:16" ht="15.95" customHeight="1">
      <c r="A1029" s="3"/>
      <c r="B1029" s="3"/>
      <c r="C1029" s="1168"/>
      <c r="D1029" s="411"/>
      <c r="E1029" s="1146"/>
      <c r="F1029" s="1146"/>
      <c r="G1029" s="1146"/>
      <c r="H1029" s="1142"/>
      <c r="I1029" s="1142"/>
      <c r="J1029" s="1142"/>
      <c r="K1029" s="1143"/>
      <c r="L1029" s="1143"/>
      <c r="M1029" s="164"/>
      <c r="N1029" s="164"/>
      <c r="O1029" s="1"/>
      <c r="P1029" s="1"/>
    </row>
    <row r="1030" spans="1:16" ht="15.95" customHeight="1">
      <c r="A1030" s="3"/>
      <c r="B1030" s="3"/>
      <c r="C1030" s="1168"/>
      <c r="D1030" s="411"/>
      <c r="E1030" s="1146"/>
      <c r="F1030" s="1146"/>
      <c r="G1030" s="1146"/>
      <c r="H1030" s="1142"/>
      <c r="I1030" s="1142"/>
      <c r="J1030" s="1142"/>
      <c r="K1030" s="1143"/>
      <c r="L1030" s="1143"/>
      <c r="M1030" s="164"/>
      <c r="N1030" s="164"/>
      <c r="O1030" s="1"/>
      <c r="P1030" s="1"/>
    </row>
    <row r="1031" spans="1:16" ht="15.95" customHeight="1">
      <c r="A1031" s="3"/>
      <c r="B1031" s="3"/>
      <c r="C1031" s="1169"/>
      <c r="D1031" s="411"/>
      <c r="E1031" s="1146"/>
      <c r="F1031" s="1146"/>
      <c r="G1031" s="1146"/>
      <c r="H1031" s="1142"/>
      <c r="I1031" s="1142"/>
      <c r="J1031" s="1142"/>
      <c r="K1031" s="1143"/>
      <c r="L1031" s="1143"/>
      <c r="M1031" s="164"/>
      <c r="N1031" s="164"/>
      <c r="O1031" s="1"/>
      <c r="P1031" s="1"/>
    </row>
    <row r="1032" spans="1:16" ht="15.95" customHeight="1">
      <c r="A1032" s="3"/>
      <c r="B1032" s="3"/>
      <c r="C1032" s="7"/>
      <c r="D1032" s="411"/>
      <c r="E1032" s="1146"/>
      <c r="F1032" s="1146"/>
      <c r="G1032" s="1146"/>
      <c r="H1032" s="1142"/>
      <c r="I1032" s="1142"/>
      <c r="J1032" s="1142"/>
      <c r="K1032" s="1143"/>
      <c r="L1032" s="1143"/>
      <c r="M1032" s="117"/>
      <c r="N1032" s="7"/>
      <c r="O1032" s="1"/>
      <c r="P1032" s="1"/>
    </row>
    <row r="1033" spans="1:16" ht="15.95" customHeight="1">
      <c r="A1033" s="3"/>
      <c r="B1033" s="3"/>
      <c r="C1033" s="7"/>
      <c r="D1033" s="411"/>
      <c r="E1033" s="1146"/>
      <c r="F1033" s="1146"/>
      <c r="G1033" s="1146"/>
      <c r="H1033" s="1142"/>
      <c r="I1033" s="1142"/>
      <c r="J1033" s="1142"/>
      <c r="K1033" s="1143"/>
      <c r="L1033" s="1143"/>
      <c r="M1033" s="7"/>
      <c r="N1033" s="7"/>
      <c r="O1033" s="1"/>
      <c r="P1033" s="1"/>
    </row>
    <row r="1034" spans="1:16" ht="15.75">
      <c r="A1034" s="15"/>
      <c r="B1034" s="15"/>
      <c r="C1034" s="167"/>
      <c r="D1034" s="414"/>
      <c r="E1034" s="414"/>
      <c r="F1034" s="414"/>
      <c r="G1034" s="414"/>
      <c r="H1034" s="408"/>
      <c r="I1034" s="408"/>
      <c r="J1034" s="408"/>
      <c r="K1034" s="104"/>
      <c r="L1034" s="104"/>
      <c r="M1034" s="167"/>
      <c r="N1034" s="167"/>
    </row>
    <row r="1035" spans="1:16" ht="15.75">
      <c r="A1035" s="15"/>
      <c r="B1035" s="15"/>
      <c r="C1035" s="167"/>
      <c r="D1035" s="414"/>
      <c r="E1035" s="414"/>
      <c r="F1035" s="414"/>
      <c r="G1035" s="414"/>
      <c r="H1035" s="408"/>
      <c r="I1035" s="408"/>
      <c r="J1035" s="408"/>
      <c r="K1035" s="104"/>
      <c r="L1035" s="104"/>
      <c r="M1035" s="167"/>
      <c r="N1035" s="167"/>
    </row>
    <row r="1036" spans="1:16" ht="15.75">
      <c r="A1036" s="15"/>
      <c r="B1036" s="15"/>
      <c r="C1036" s="167"/>
      <c r="D1036" s="414"/>
      <c r="E1036" s="414"/>
      <c r="F1036" s="414"/>
      <c r="G1036" s="414"/>
      <c r="H1036" s="408"/>
      <c r="I1036" s="408"/>
      <c r="J1036" s="408"/>
      <c r="K1036" s="104"/>
      <c r="L1036" s="104"/>
      <c r="M1036" s="167"/>
      <c r="N1036" s="167"/>
    </row>
    <row r="1037" spans="1:16" s="21" customFormat="1" ht="18.75">
      <c r="A1037" s="1140" t="s">
        <v>12</v>
      </c>
      <c r="B1037" s="1140"/>
      <c r="C1037" s="1140"/>
      <c r="D1037" s="1141" t="s">
        <v>25</v>
      </c>
      <c r="E1037" s="1141"/>
      <c r="F1037" s="1141"/>
      <c r="G1037" s="1141"/>
      <c r="H1037" s="1141"/>
      <c r="I1037" s="19"/>
      <c r="J1037" s="5"/>
      <c r="K1037" s="5"/>
      <c r="L1037" s="413" t="s">
        <v>13</v>
      </c>
      <c r="M1037" s="413"/>
      <c r="N1037" s="413"/>
      <c r="O1037" s="20"/>
      <c r="P1037" s="19"/>
    </row>
    <row r="1038" spans="1:16" s="6" customFormat="1" ht="73.5" customHeight="1">
      <c r="A1038" s="1176" t="s">
        <v>14</v>
      </c>
      <c r="B1038" s="1176"/>
      <c r="C1038" s="1176"/>
      <c r="D1038" s="1176"/>
      <c r="E1038" s="1176"/>
      <c r="F1038" s="1176"/>
      <c r="G1038" s="1176"/>
      <c r="H1038" s="1176"/>
      <c r="I1038" s="1176"/>
      <c r="J1038" s="1176"/>
      <c r="K1038" s="1176"/>
      <c r="L1038" s="1176"/>
      <c r="M1038" s="1176"/>
      <c r="N1038" s="1176"/>
      <c r="O1038" s="5"/>
      <c r="P1038" s="5"/>
    </row>
    <row r="1039" spans="1:16" ht="15" customHeight="1">
      <c r="A1039" s="1206" t="s">
        <v>23</v>
      </c>
      <c r="B1039" s="1206"/>
      <c r="C1039" s="46">
        <v>44747</v>
      </c>
      <c r="D1039" s="32"/>
      <c r="E1039" s="1207" t="s">
        <v>21</v>
      </c>
      <c r="F1039" s="1208"/>
      <c r="G1039" s="1208"/>
      <c r="H1039" s="1208"/>
      <c r="I1039" s="1209"/>
      <c r="J1039" s="1210"/>
      <c r="K1039" s="1211"/>
      <c r="L1039" s="1211"/>
      <c r="M1039" s="1211"/>
      <c r="N1039" s="1212"/>
      <c r="O1039" s="2"/>
      <c r="P1039" s="2"/>
    </row>
    <row r="1040" spans="1:16" ht="15.75" customHeight="1">
      <c r="A1040" s="1213" t="s">
        <v>26</v>
      </c>
      <c r="B1040" s="1213"/>
      <c r="C1040" s="412" t="s">
        <v>27</v>
      </c>
      <c r="D1040" s="98"/>
      <c r="E1040" s="1214" t="s">
        <v>20</v>
      </c>
      <c r="F1040" s="1215"/>
      <c r="G1040" s="1215"/>
      <c r="H1040" s="1215"/>
      <c r="I1040" s="1216"/>
      <c r="J1040" s="1210">
        <v>44743</v>
      </c>
      <c r="K1040" s="1217"/>
      <c r="L1040" s="1217"/>
      <c r="M1040" s="1217"/>
      <c r="N1040" s="1218"/>
      <c r="O1040" s="2"/>
      <c r="P1040" s="2"/>
    </row>
    <row r="1041" spans="1:16" ht="17.25" customHeight="1">
      <c r="A1041" s="1213" t="s">
        <v>15</v>
      </c>
      <c r="B1041" s="1213"/>
      <c r="C1041" s="412" t="s">
        <v>17</v>
      </c>
      <c r="D1041" s="98"/>
      <c r="E1041" s="1214" t="s">
        <v>18</v>
      </c>
      <c r="F1041" s="1215"/>
      <c r="G1041" s="1215"/>
      <c r="H1041" s="1215"/>
      <c r="I1041" s="1216"/>
      <c r="J1041" s="1219" t="s">
        <v>341</v>
      </c>
      <c r="K1041" s="1219"/>
      <c r="L1041" s="1219"/>
      <c r="M1041" s="1219"/>
      <c r="N1041" s="1219"/>
      <c r="O1041" s="2"/>
      <c r="P1041" s="2"/>
    </row>
    <row r="1042" spans="1:16" ht="17.25" customHeight="1">
      <c r="A1042" s="1213" t="s">
        <v>16</v>
      </c>
      <c r="B1042" s="1213"/>
      <c r="C1042" s="412">
        <v>90141219</v>
      </c>
      <c r="D1042" s="32"/>
      <c r="E1042" s="1206" t="s">
        <v>19</v>
      </c>
      <c r="F1042" s="1206"/>
      <c r="G1042" s="1206"/>
      <c r="H1042" s="1206"/>
      <c r="I1042" s="1206"/>
      <c r="J1042" s="1146" t="s">
        <v>335</v>
      </c>
      <c r="K1042" s="1146"/>
      <c r="L1042" s="1146"/>
      <c r="M1042" s="1146"/>
      <c r="N1042" s="1146"/>
      <c r="O1042" s="2"/>
      <c r="P1042" s="2"/>
    </row>
    <row r="1043" spans="1:16" ht="13.5" customHeight="1">
      <c r="A1043" s="1184" t="s">
        <v>0</v>
      </c>
      <c r="B1043" s="1184"/>
      <c r="C1043" s="33"/>
      <c r="D1043" s="97"/>
      <c r="E1043" s="1213" t="s">
        <v>22</v>
      </c>
      <c r="F1043" s="1213"/>
      <c r="G1043" s="1213"/>
      <c r="H1043" s="1184" t="s">
        <v>333</v>
      </c>
      <c r="I1043" s="1184"/>
      <c r="J1043" s="1213" t="s">
        <v>24</v>
      </c>
      <c r="K1043" s="1213"/>
      <c r="L1043" s="1213"/>
      <c r="M1043" s="1184" t="s">
        <v>332</v>
      </c>
      <c r="N1043" s="1184"/>
      <c r="O1043" s="4"/>
      <c r="P1043" s="1"/>
    </row>
    <row r="1044" spans="1:16" ht="18.75">
      <c r="A1044" s="1151" t="s">
        <v>1</v>
      </c>
      <c r="B1044" s="1153"/>
      <c r="C1044" s="1154"/>
      <c r="D1044" s="1155" t="s">
        <v>2</v>
      </c>
      <c r="E1044" s="1156"/>
      <c r="F1044" s="1156"/>
      <c r="G1044" s="1156"/>
      <c r="H1044" s="1156"/>
      <c r="I1044" s="1156"/>
      <c r="J1044" s="1156"/>
      <c r="K1044" s="1156"/>
      <c r="L1044" s="1157"/>
      <c r="M1044" s="1158" t="s">
        <v>10</v>
      </c>
      <c r="N1044" s="1158" t="s">
        <v>11</v>
      </c>
      <c r="O1044" s="1"/>
      <c r="P1044" s="1"/>
    </row>
    <row r="1045" spans="1:16" ht="18.75">
      <c r="A1045" s="1161" t="s">
        <v>3</v>
      </c>
      <c r="B1045" s="1161" t="s">
        <v>4</v>
      </c>
      <c r="C1045" s="1163" t="s">
        <v>5</v>
      </c>
      <c r="D1045" s="1165" t="s">
        <v>6</v>
      </c>
      <c r="E1045" s="1151" t="s">
        <v>7</v>
      </c>
      <c r="F1045" s="1153"/>
      <c r="G1045" s="1153"/>
      <c r="H1045" s="1153"/>
      <c r="I1045" s="1153"/>
      <c r="J1045" s="1153"/>
      <c r="K1045" s="1153"/>
      <c r="L1045" s="1154"/>
      <c r="M1045" s="1159"/>
      <c r="N1045" s="1159"/>
      <c r="O1045" s="1"/>
      <c r="P1045" s="1"/>
    </row>
    <row r="1046" spans="1:16" ht="18.75">
      <c r="A1046" s="1162"/>
      <c r="B1046" s="1162"/>
      <c r="C1046" s="1164"/>
      <c r="D1046" s="1166"/>
      <c r="E1046" s="1151" t="s">
        <v>8</v>
      </c>
      <c r="F1046" s="1153"/>
      <c r="G1046" s="1153"/>
      <c r="H1046" s="1153"/>
      <c r="I1046" s="1153"/>
      <c r="J1046" s="1153"/>
      <c r="K1046" s="1154"/>
      <c r="L1046" s="23" t="s">
        <v>9</v>
      </c>
      <c r="M1046" s="1160"/>
      <c r="N1046" s="1160"/>
      <c r="O1046" s="1"/>
      <c r="P1046" s="1"/>
    </row>
    <row r="1047" spans="1:16" ht="53.25" customHeight="1">
      <c r="A1047" s="3"/>
      <c r="B1047" s="3"/>
      <c r="C1047" s="1167" t="s">
        <v>339</v>
      </c>
      <c r="D1047" s="410" t="s">
        <v>29</v>
      </c>
      <c r="E1047" s="1258" t="s">
        <v>336</v>
      </c>
      <c r="F1047" s="1259"/>
      <c r="G1047" s="1259"/>
      <c r="H1047" s="1259"/>
      <c r="I1047" s="1259"/>
      <c r="J1047" s="1260"/>
      <c r="K1047" s="1436" t="s">
        <v>338</v>
      </c>
      <c r="L1047" s="1437"/>
      <c r="M1047" s="1438"/>
      <c r="N1047" s="437"/>
      <c r="O1047" s="1"/>
      <c r="P1047" s="1"/>
    </row>
    <row r="1048" spans="1:16" ht="15.95" customHeight="1">
      <c r="A1048" s="3"/>
      <c r="B1048" s="3"/>
      <c r="C1048" s="1168"/>
      <c r="D1048" s="29">
        <v>34</v>
      </c>
      <c r="E1048" s="1146" t="s">
        <v>286</v>
      </c>
      <c r="F1048" s="1146"/>
      <c r="G1048" s="1146"/>
      <c r="H1048" s="1142">
        <v>912862</v>
      </c>
      <c r="I1048" s="1142"/>
      <c r="J1048" s="1142"/>
      <c r="K1048" s="1170">
        <f>SUM(82987*5+64248)</f>
        <v>479183</v>
      </c>
      <c r="L1048" s="1172"/>
      <c r="M1048" s="164"/>
      <c r="N1048" s="164"/>
      <c r="O1048" s="1"/>
      <c r="P1048" s="1"/>
    </row>
    <row r="1049" spans="1:16" ht="15.95" customHeight="1">
      <c r="A1049" s="3"/>
      <c r="B1049" s="3"/>
      <c r="C1049" s="1168"/>
      <c r="D1049" s="411">
        <v>1769</v>
      </c>
      <c r="E1049" s="1146" t="s">
        <v>143</v>
      </c>
      <c r="F1049" s="1146"/>
      <c r="G1049" s="1146"/>
      <c r="H1049" s="1142">
        <v>65000</v>
      </c>
      <c r="I1049" s="1142"/>
      <c r="J1049" s="1142"/>
      <c r="K1049" s="1170">
        <v>0</v>
      </c>
      <c r="L1049" s="1172"/>
      <c r="M1049" s="164"/>
      <c r="N1049" s="164"/>
      <c r="O1049" s="1"/>
      <c r="P1049" s="1"/>
    </row>
    <row r="1050" spans="1:16" ht="39" customHeight="1">
      <c r="A1050" s="3"/>
      <c r="B1050" s="3"/>
      <c r="C1050" s="1168"/>
      <c r="D1050" s="411">
        <v>1810</v>
      </c>
      <c r="E1050" s="1146" t="s">
        <v>170</v>
      </c>
      <c r="F1050" s="1146"/>
      <c r="G1050" s="1146"/>
      <c r="H1050" s="1142">
        <v>311301</v>
      </c>
      <c r="I1050" s="1142"/>
      <c r="J1050" s="1142"/>
      <c r="K1050" s="1170">
        <v>0</v>
      </c>
      <c r="L1050" s="1172"/>
      <c r="M1050" s="164"/>
      <c r="N1050" s="164"/>
      <c r="O1050" s="1"/>
      <c r="P1050" s="1"/>
    </row>
    <row r="1051" spans="1:16" ht="15.95" customHeight="1">
      <c r="A1051" s="3"/>
      <c r="B1051" s="3"/>
      <c r="C1051" s="1168"/>
      <c r="D1051" s="411">
        <v>2155</v>
      </c>
      <c r="E1051" s="1146" t="s">
        <v>64</v>
      </c>
      <c r="F1051" s="1146"/>
      <c r="G1051" s="1146"/>
      <c r="H1051" s="1142">
        <v>65127</v>
      </c>
      <c r="I1051" s="1142"/>
      <c r="J1051" s="1142"/>
      <c r="K1051" s="1170">
        <v>0</v>
      </c>
      <c r="L1051" s="1172"/>
      <c r="M1051" s="164"/>
      <c r="N1051" s="164"/>
      <c r="O1051" s="1"/>
      <c r="P1051" s="1"/>
    </row>
    <row r="1052" spans="1:16" ht="15.95" customHeight="1">
      <c r="A1052" s="3"/>
      <c r="B1052" s="3"/>
      <c r="C1052" s="1168"/>
      <c r="D1052" s="1148" t="s">
        <v>337</v>
      </c>
      <c r="E1052" s="1283"/>
      <c r="F1052" s="1283"/>
      <c r="G1052" s="1149"/>
      <c r="H1052" s="1147">
        <f>SUM(H1048:J1051)</f>
        <v>1354290</v>
      </c>
      <c r="I1052" s="1147"/>
      <c r="J1052" s="1147"/>
      <c r="K1052" s="1282">
        <f>SUM(K1048:L1051)</f>
        <v>479183</v>
      </c>
      <c r="L1052" s="1282"/>
      <c r="M1052" s="164"/>
      <c r="N1052" s="164"/>
      <c r="O1052" s="1"/>
      <c r="P1052" s="1"/>
    </row>
    <row r="1053" spans="1:16" ht="15.95" customHeight="1">
      <c r="A1053" s="3"/>
      <c r="B1053" s="3"/>
      <c r="C1053" s="1168"/>
      <c r="D1053" s="411"/>
      <c r="E1053" s="1146"/>
      <c r="F1053" s="1146"/>
      <c r="G1053" s="1146"/>
      <c r="H1053" s="1142"/>
      <c r="I1053" s="1142"/>
      <c r="J1053" s="1142"/>
      <c r="K1053" s="1143"/>
      <c r="L1053" s="1143"/>
      <c r="M1053" s="164"/>
      <c r="N1053" s="164"/>
      <c r="O1053" s="1"/>
      <c r="P1053" s="1"/>
    </row>
    <row r="1054" spans="1:16" ht="15.95" customHeight="1">
      <c r="A1054" s="3"/>
      <c r="B1054" s="3"/>
      <c r="C1054" s="1168"/>
      <c r="D1054" s="411"/>
      <c r="E1054" s="1146"/>
      <c r="F1054" s="1146"/>
      <c r="G1054" s="1146"/>
      <c r="H1054" s="1142"/>
      <c r="I1054" s="1142"/>
      <c r="J1054" s="1142"/>
      <c r="K1054" s="1143"/>
      <c r="L1054" s="1143"/>
      <c r="M1054" s="164"/>
      <c r="N1054" s="164"/>
      <c r="O1054" s="1"/>
      <c r="P1054" s="1"/>
    </row>
    <row r="1055" spans="1:16" ht="15.95" customHeight="1">
      <c r="A1055" s="3"/>
      <c r="B1055" s="3"/>
      <c r="C1055" s="1168"/>
      <c r="D1055" s="411"/>
      <c r="E1055" s="1146"/>
      <c r="F1055" s="1146"/>
      <c r="G1055" s="1146"/>
      <c r="H1055" s="1142"/>
      <c r="I1055" s="1142"/>
      <c r="J1055" s="1142"/>
      <c r="K1055" s="1143"/>
      <c r="L1055" s="1143"/>
      <c r="M1055" s="164"/>
      <c r="N1055" s="164"/>
      <c r="O1055" s="1"/>
      <c r="P1055" s="1"/>
    </row>
    <row r="1056" spans="1:16" ht="15.95" customHeight="1">
      <c r="A1056" s="3"/>
      <c r="B1056" s="3"/>
      <c r="C1056" s="1169"/>
      <c r="D1056" s="411"/>
      <c r="E1056" s="1146"/>
      <c r="F1056" s="1146"/>
      <c r="G1056" s="1146"/>
      <c r="H1056" s="1142"/>
      <c r="I1056" s="1142"/>
      <c r="J1056" s="1142"/>
      <c r="K1056" s="1143"/>
      <c r="L1056" s="1143"/>
      <c r="M1056" s="164"/>
      <c r="N1056" s="164"/>
      <c r="O1056" s="1"/>
      <c r="P1056" s="1"/>
    </row>
    <row r="1057" spans="1:16" ht="15.95" customHeight="1">
      <c r="A1057" s="3"/>
      <c r="B1057" s="3"/>
      <c r="C1057" s="7"/>
      <c r="D1057" s="411"/>
      <c r="E1057" s="1146"/>
      <c r="F1057" s="1146"/>
      <c r="G1057" s="1146"/>
      <c r="H1057" s="1142"/>
      <c r="I1057" s="1142"/>
      <c r="J1057" s="1142"/>
      <c r="K1057" s="1143"/>
      <c r="L1057" s="1143"/>
      <c r="M1057" s="117"/>
      <c r="N1057" s="7"/>
      <c r="O1057" s="1"/>
      <c r="P1057" s="1"/>
    </row>
    <row r="1058" spans="1:16" ht="15.95" customHeight="1">
      <c r="A1058" s="3"/>
      <c r="B1058" s="3"/>
      <c r="C1058" s="7"/>
      <c r="D1058" s="411"/>
      <c r="E1058" s="1146"/>
      <c r="F1058" s="1146"/>
      <c r="G1058" s="1146"/>
      <c r="H1058" s="1142"/>
      <c r="I1058" s="1142"/>
      <c r="J1058" s="1142"/>
      <c r="K1058" s="1143"/>
      <c r="L1058" s="1143"/>
      <c r="M1058" s="7"/>
      <c r="N1058" s="7"/>
      <c r="O1058" s="1"/>
      <c r="P1058" s="1"/>
    </row>
    <row r="1059" spans="1:16" ht="15.75">
      <c r="A1059" s="15"/>
      <c r="B1059" s="15"/>
      <c r="C1059" s="167"/>
      <c r="D1059" s="414"/>
      <c r="E1059" s="414"/>
      <c r="F1059" s="414"/>
      <c r="G1059" s="414"/>
      <c r="H1059" s="408"/>
      <c r="I1059" s="408"/>
      <c r="J1059" s="408"/>
      <c r="K1059" s="104"/>
      <c r="L1059" s="104"/>
      <c r="M1059" s="167"/>
      <c r="N1059" s="167"/>
    </row>
    <row r="1060" spans="1:16" ht="15.75">
      <c r="A1060" s="15"/>
      <c r="B1060" s="15"/>
      <c r="C1060" s="167"/>
      <c r="D1060" s="414"/>
      <c r="E1060" s="414"/>
      <c r="F1060" s="414"/>
      <c r="G1060" s="414"/>
      <c r="H1060" s="408"/>
      <c r="I1060" s="408"/>
      <c r="J1060" s="408"/>
      <c r="K1060" s="104"/>
      <c r="L1060" s="104"/>
      <c r="M1060" s="167"/>
      <c r="N1060" s="167"/>
    </row>
    <row r="1061" spans="1:16" ht="15.75">
      <c r="A1061" s="15"/>
      <c r="B1061" s="15"/>
      <c r="C1061" s="167"/>
      <c r="D1061" s="414"/>
      <c r="E1061" s="414"/>
      <c r="F1061" s="414"/>
      <c r="G1061" s="414"/>
      <c r="H1061" s="408"/>
      <c r="I1061" s="408"/>
      <c r="J1061" s="408"/>
      <c r="K1061" s="104"/>
      <c r="L1061" s="104"/>
      <c r="M1061" s="167"/>
      <c r="N1061" s="167"/>
    </row>
    <row r="1062" spans="1:16" s="21" customFormat="1" ht="18.75">
      <c r="A1062" s="1140" t="s">
        <v>12</v>
      </c>
      <c r="B1062" s="1140"/>
      <c r="C1062" s="1140"/>
      <c r="D1062" s="1141" t="s">
        <v>25</v>
      </c>
      <c r="E1062" s="1141"/>
      <c r="F1062" s="1141"/>
      <c r="G1062" s="1141"/>
      <c r="H1062" s="1141"/>
      <c r="I1062" s="19"/>
      <c r="J1062" s="5"/>
      <c r="K1062" s="5"/>
      <c r="L1062" s="413" t="s">
        <v>13</v>
      </c>
      <c r="M1062" s="413"/>
      <c r="N1062" s="413"/>
      <c r="O1062" s="20"/>
      <c r="P1062" s="19"/>
    </row>
    <row r="1063" spans="1:16" s="6" customFormat="1" ht="73.5" customHeight="1">
      <c r="A1063" s="1176" t="s">
        <v>14</v>
      </c>
      <c r="B1063" s="1176"/>
      <c r="C1063" s="1176"/>
      <c r="D1063" s="1176"/>
      <c r="E1063" s="1176"/>
      <c r="F1063" s="1176"/>
      <c r="G1063" s="1176"/>
      <c r="H1063" s="1176"/>
      <c r="I1063" s="1176"/>
      <c r="J1063" s="1176"/>
      <c r="K1063" s="1176"/>
      <c r="L1063" s="1176"/>
      <c r="M1063" s="1176"/>
      <c r="N1063" s="1176"/>
      <c r="O1063" s="5"/>
      <c r="P1063" s="5"/>
    </row>
    <row r="1064" spans="1:16" ht="15" customHeight="1">
      <c r="A1064" s="1206" t="s">
        <v>23</v>
      </c>
      <c r="B1064" s="1206"/>
      <c r="C1064" s="46">
        <v>44747</v>
      </c>
      <c r="D1064" s="32"/>
      <c r="E1064" s="1207" t="s">
        <v>21</v>
      </c>
      <c r="F1064" s="1208"/>
      <c r="G1064" s="1208"/>
      <c r="H1064" s="1208"/>
      <c r="I1064" s="1209"/>
      <c r="J1064" s="1210"/>
      <c r="K1064" s="1211"/>
      <c r="L1064" s="1211"/>
      <c r="M1064" s="1211"/>
      <c r="N1064" s="1212"/>
      <c r="O1064" s="2"/>
      <c r="P1064" s="2"/>
    </row>
    <row r="1065" spans="1:16" ht="15.75" customHeight="1">
      <c r="A1065" s="1213" t="s">
        <v>26</v>
      </c>
      <c r="B1065" s="1213"/>
      <c r="C1065" s="412" t="s">
        <v>27</v>
      </c>
      <c r="D1065" s="98"/>
      <c r="E1065" s="1214" t="s">
        <v>20</v>
      </c>
      <c r="F1065" s="1215"/>
      <c r="G1065" s="1215"/>
      <c r="H1065" s="1215"/>
      <c r="I1065" s="1216"/>
      <c r="J1065" s="1210">
        <v>44743</v>
      </c>
      <c r="K1065" s="1217"/>
      <c r="L1065" s="1217"/>
      <c r="M1065" s="1217"/>
      <c r="N1065" s="1218"/>
      <c r="O1065" s="2"/>
      <c r="P1065" s="2"/>
    </row>
    <row r="1066" spans="1:16" ht="17.25" customHeight="1">
      <c r="A1066" s="1213" t="s">
        <v>15</v>
      </c>
      <c r="B1066" s="1213"/>
      <c r="C1066" s="412" t="s">
        <v>17</v>
      </c>
      <c r="D1066" s="98"/>
      <c r="E1066" s="1214" t="s">
        <v>18</v>
      </c>
      <c r="F1066" s="1215"/>
      <c r="G1066" s="1215"/>
      <c r="H1066" s="1215"/>
      <c r="I1066" s="1216"/>
      <c r="J1066" s="1219" t="s">
        <v>342</v>
      </c>
      <c r="K1066" s="1219"/>
      <c r="L1066" s="1219"/>
      <c r="M1066" s="1219"/>
      <c r="N1066" s="1219"/>
      <c r="O1066" s="2"/>
      <c r="P1066" s="2"/>
    </row>
    <row r="1067" spans="1:16" ht="17.25" customHeight="1">
      <c r="A1067" s="1213" t="s">
        <v>16</v>
      </c>
      <c r="B1067" s="1213"/>
      <c r="C1067" s="412">
        <v>90116966</v>
      </c>
      <c r="D1067" s="32"/>
      <c r="E1067" s="1206" t="s">
        <v>19</v>
      </c>
      <c r="F1067" s="1206"/>
      <c r="G1067" s="1206"/>
      <c r="H1067" s="1206"/>
      <c r="I1067" s="1206"/>
      <c r="J1067" s="1146" t="s">
        <v>335</v>
      </c>
      <c r="K1067" s="1146"/>
      <c r="L1067" s="1146"/>
      <c r="M1067" s="1146"/>
      <c r="N1067" s="1146"/>
      <c r="O1067" s="2"/>
      <c r="P1067" s="2"/>
    </row>
    <row r="1068" spans="1:16" ht="13.5" customHeight="1">
      <c r="A1068" s="1184" t="s">
        <v>0</v>
      </c>
      <c r="B1068" s="1184"/>
      <c r="C1068" s="33"/>
      <c r="D1068" s="97"/>
      <c r="E1068" s="1213" t="s">
        <v>22</v>
      </c>
      <c r="F1068" s="1213"/>
      <c r="G1068" s="1213"/>
      <c r="H1068" s="1184" t="s">
        <v>333</v>
      </c>
      <c r="I1068" s="1184"/>
      <c r="J1068" s="1213" t="s">
        <v>24</v>
      </c>
      <c r="K1068" s="1213"/>
      <c r="L1068" s="1213"/>
      <c r="M1068" s="1184" t="s">
        <v>332</v>
      </c>
      <c r="N1068" s="1184"/>
      <c r="O1068" s="4"/>
      <c r="P1068" s="1"/>
    </row>
    <row r="1069" spans="1:16" ht="18.75">
      <c r="A1069" s="1151" t="s">
        <v>1</v>
      </c>
      <c r="B1069" s="1153"/>
      <c r="C1069" s="1154"/>
      <c r="D1069" s="1155" t="s">
        <v>2</v>
      </c>
      <c r="E1069" s="1156"/>
      <c r="F1069" s="1156"/>
      <c r="G1069" s="1156"/>
      <c r="H1069" s="1156"/>
      <c r="I1069" s="1156"/>
      <c r="J1069" s="1156"/>
      <c r="K1069" s="1156"/>
      <c r="L1069" s="1157"/>
      <c r="M1069" s="1158" t="s">
        <v>10</v>
      </c>
      <c r="N1069" s="1158" t="s">
        <v>11</v>
      </c>
      <c r="O1069" s="1"/>
      <c r="P1069" s="1"/>
    </row>
    <row r="1070" spans="1:16" ht="18.75">
      <c r="A1070" s="1161" t="s">
        <v>3</v>
      </c>
      <c r="B1070" s="1161" t="s">
        <v>4</v>
      </c>
      <c r="C1070" s="1163" t="s">
        <v>5</v>
      </c>
      <c r="D1070" s="1165" t="s">
        <v>6</v>
      </c>
      <c r="E1070" s="1151" t="s">
        <v>7</v>
      </c>
      <c r="F1070" s="1153"/>
      <c r="G1070" s="1153"/>
      <c r="H1070" s="1153"/>
      <c r="I1070" s="1153"/>
      <c r="J1070" s="1153"/>
      <c r="K1070" s="1153"/>
      <c r="L1070" s="1154"/>
      <c r="M1070" s="1159"/>
      <c r="N1070" s="1159"/>
      <c r="O1070" s="1"/>
      <c r="P1070" s="1"/>
    </row>
    <row r="1071" spans="1:16" ht="18.75">
      <c r="A1071" s="1162"/>
      <c r="B1071" s="1162"/>
      <c r="C1071" s="1164"/>
      <c r="D1071" s="1166"/>
      <c r="E1071" s="1151" t="s">
        <v>8</v>
      </c>
      <c r="F1071" s="1153"/>
      <c r="G1071" s="1153"/>
      <c r="H1071" s="1153"/>
      <c r="I1071" s="1153"/>
      <c r="J1071" s="1153"/>
      <c r="K1071" s="1154"/>
      <c r="L1071" s="23" t="s">
        <v>9</v>
      </c>
      <c r="M1071" s="1160"/>
      <c r="N1071" s="1160"/>
      <c r="O1071" s="1"/>
      <c r="P1071" s="1"/>
    </row>
    <row r="1072" spans="1:16" ht="53.25" customHeight="1">
      <c r="A1072" s="3"/>
      <c r="B1072" s="3"/>
      <c r="C1072" s="1167" t="s">
        <v>339</v>
      </c>
      <c r="D1072" s="410" t="s">
        <v>29</v>
      </c>
      <c r="E1072" s="1258" t="s">
        <v>336</v>
      </c>
      <c r="F1072" s="1259"/>
      <c r="G1072" s="1259"/>
      <c r="H1072" s="1259"/>
      <c r="I1072" s="1259"/>
      <c r="J1072" s="1260"/>
      <c r="K1072" s="1436" t="s">
        <v>338</v>
      </c>
      <c r="L1072" s="1437"/>
      <c r="M1072" s="1438"/>
      <c r="N1072" s="437"/>
      <c r="O1072" s="1"/>
      <c r="P1072" s="1"/>
    </row>
    <row r="1073" spans="1:16" ht="15.95" customHeight="1">
      <c r="A1073" s="3"/>
      <c r="B1073" s="3"/>
      <c r="C1073" s="1168"/>
      <c r="D1073" s="29">
        <v>34</v>
      </c>
      <c r="E1073" s="1146" t="s">
        <v>286</v>
      </c>
      <c r="F1073" s="1146"/>
      <c r="G1073" s="1146"/>
      <c r="H1073" s="1142">
        <v>912862</v>
      </c>
      <c r="I1073" s="1142"/>
      <c r="J1073" s="1142"/>
      <c r="K1073" s="1170">
        <f>SUM(82987*5+64248)</f>
        <v>479183</v>
      </c>
      <c r="L1073" s="1172"/>
      <c r="M1073" s="164"/>
      <c r="N1073" s="164"/>
      <c r="O1073" s="1"/>
      <c r="P1073" s="1"/>
    </row>
    <row r="1074" spans="1:16" ht="15.95" customHeight="1">
      <c r="A1074" s="3"/>
      <c r="B1074" s="3"/>
      <c r="C1074" s="1168"/>
      <c r="D1074" s="411">
        <v>1769</v>
      </c>
      <c r="E1074" s="1146" t="s">
        <v>143</v>
      </c>
      <c r="F1074" s="1146"/>
      <c r="G1074" s="1146"/>
      <c r="H1074" s="1142">
        <v>65000</v>
      </c>
      <c r="I1074" s="1142"/>
      <c r="J1074" s="1142"/>
      <c r="K1074" s="1170">
        <v>0</v>
      </c>
      <c r="L1074" s="1172"/>
      <c r="M1074" s="164"/>
      <c r="N1074" s="164"/>
      <c r="O1074" s="1"/>
      <c r="P1074" s="1"/>
    </row>
    <row r="1075" spans="1:16" ht="39" customHeight="1">
      <c r="A1075" s="3"/>
      <c r="B1075" s="3"/>
      <c r="C1075" s="1168"/>
      <c r="D1075" s="411">
        <v>1810</v>
      </c>
      <c r="E1075" s="1146" t="s">
        <v>170</v>
      </c>
      <c r="F1075" s="1146"/>
      <c r="G1075" s="1146"/>
      <c r="H1075" s="1142">
        <v>311301</v>
      </c>
      <c r="I1075" s="1142"/>
      <c r="J1075" s="1142"/>
      <c r="K1075" s="1170">
        <v>0</v>
      </c>
      <c r="L1075" s="1172"/>
      <c r="M1075" s="164"/>
      <c r="N1075" s="164"/>
      <c r="O1075" s="1"/>
      <c r="P1075" s="1"/>
    </row>
    <row r="1076" spans="1:16" ht="15.95" customHeight="1">
      <c r="A1076" s="3"/>
      <c r="B1076" s="3"/>
      <c r="C1076" s="1168"/>
      <c r="D1076" s="411">
        <v>2155</v>
      </c>
      <c r="E1076" s="1146" t="s">
        <v>64</v>
      </c>
      <c r="F1076" s="1146"/>
      <c r="G1076" s="1146"/>
      <c r="H1076" s="1142">
        <v>65127</v>
      </c>
      <c r="I1076" s="1142"/>
      <c r="J1076" s="1142"/>
      <c r="K1076" s="1170">
        <v>0</v>
      </c>
      <c r="L1076" s="1172"/>
      <c r="M1076" s="164"/>
      <c r="N1076" s="164"/>
      <c r="O1076" s="1"/>
      <c r="P1076" s="1"/>
    </row>
    <row r="1077" spans="1:16" ht="15.95" customHeight="1">
      <c r="A1077" s="3"/>
      <c r="B1077" s="3"/>
      <c r="C1077" s="1168"/>
      <c r="D1077" s="1148" t="s">
        <v>337</v>
      </c>
      <c r="E1077" s="1283"/>
      <c r="F1077" s="1283"/>
      <c r="G1077" s="1149"/>
      <c r="H1077" s="1147">
        <f>SUM(H1073:J1076)</f>
        <v>1354290</v>
      </c>
      <c r="I1077" s="1147"/>
      <c r="J1077" s="1147"/>
      <c r="K1077" s="1282">
        <f>SUM(K1073:L1076)</f>
        <v>479183</v>
      </c>
      <c r="L1077" s="1282"/>
      <c r="M1077" s="164"/>
      <c r="N1077" s="164"/>
      <c r="O1077" s="1"/>
      <c r="P1077" s="1"/>
    </row>
    <row r="1078" spans="1:16" ht="15.95" customHeight="1">
      <c r="A1078" s="3"/>
      <c r="B1078" s="3"/>
      <c r="C1078" s="1168"/>
      <c r="D1078" s="411"/>
      <c r="E1078" s="1146"/>
      <c r="F1078" s="1146"/>
      <c r="G1078" s="1146"/>
      <c r="H1078" s="1142"/>
      <c r="I1078" s="1142"/>
      <c r="J1078" s="1142"/>
      <c r="K1078" s="1143"/>
      <c r="L1078" s="1143"/>
      <c r="M1078" s="164"/>
      <c r="N1078" s="164"/>
      <c r="O1078" s="1"/>
      <c r="P1078" s="1"/>
    </row>
    <row r="1079" spans="1:16" ht="15.95" customHeight="1">
      <c r="A1079" s="3"/>
      <c r="B1079" s="3"/>
      <c r="C1079" s="1168"/>
      <c r="D1079" s="411"/>
      <c r="E1079" s="1146"/>
      <c r="F1079" s="1146"/>
      <c r="G1079" s="1146"/>
      <c r="H1079" s="1142"/>
      <c r="I1079" s="1142"/>
      <c r="J1079" s="1142"/>
      <c r="K1079" s="1143"/>
      <c r="L1079" s="1143"/>
      <c r="M1079" s="164"/>
      <c r="N1079" s="164"/>
      <c r="O1079" s="1"/>
      <c r="P1079" s="1"/>
    </row>
    <row r="1080" spans="1:16" ht="15.95" customHeight="1">
      <c r="A1080" s="3"/>
      <c r="B1080" s="3"/>
      <c r="C1080" s="1168"/>
      <c r="D1080" s="411"/>
      <c r="E1080" s="1146"/>
      <c r="F1080" s="1146"/>
      <c r="G1080" s="1146"/>
      <c r="H1080" s="1142"/>
      <c r="I1080" s="1142"/>
      <c r="J1080" s="1142"/>
      <c r="K1080" s="1143"/>
      <c r="L1080" s="1143"/>
      <c r="M1080" s="164"/>
      <c r="N1080" s="164"/>
      <c r="O1080" s="1"/>
      <c r="P1080" s="1"/>
    </row>
    <row r="1081" spans="1:16" ht="15.95" customHeight="1">
      <c r="A1081" s="3"/>
      <c r="B1081" s="3"/>
      <c r="C1081" s="1169"/>
      <c r="D1081" s="411"/>
      <c r="E1081" s="1146"/>
      <c r="F1081" s="1146"/>
      <c r="G1081" s="1146"/>
      <c r="H1081" s="1142"/>
      <c r="I1081" s="1142"/>
      <c r="J1081" s="1142"/>
      <c r="K1081" s="1143"/>
      <c r="L1081" s="1143"/>
      <c r="M1081" s="164"/>
      <c r="N1081" s="164"/>
      <c r="O1081" s="1"/>
      <c r="P1081" s="1"/>
    </row>
    <row r="1082" spans="1:16" ht="15.95" customHeight="1">
      <c r="A1082" s="3"/>
      <c r="B1082" s="3"/>
      <c r="C1082" s="7"/>
      <c r="D1082" s="411"/>
      <c r="E1082" s="1146"/>
      <c r="F1082" s="1146"/>
      <c r="G1082" s="1146"/>
      <c r="H1082" s="1142"/>
      <c r="I1082" s="1142"/>
      <c r="J1082" s="1142"/>
      <c r="K1082" s="1143"/>
      <c r="L1082" s="1143"/>
      <c r="M1082" s="117"/>
      <c r="N1082" s="7"/>
      <c r="O1082" s="1"/>
      <c r="P1082" s="1"/>
    </row>
    <row r="1083" spans="1:16" ht="15.95" customHeight="1">
      <c r="A1083" s="3"/>
      <c r="B1083" s="3"/>
      <c r="C1083" s="7"/>
      <c r="D1083" s="411"/>
      <c r="E1083" s="1146"/>
      <c r="F1083" s="1146"/>
      <c r="G1083" s="1146"/>
      <c r="H1083" s="1142"/>
      <c r="I1083" s="1142"/>
      <c r="J1083" s="1142"/>
      <c r="K1083" s="1143"/>
      <c r="L1083" s="1143"/>
      <c r="M1083" s="7"/>
      <c r="N1083" s="7"/>
      <c r="O1083" s="1"/>
      <c r="P1083" s="1"/>
    </row>
    <row r="1084" spans="1:16" ht="15.75">
      <c r="A1084" s="15"/>
      <c r="B1084" s="15"/>
      <c r="C1084" s="167"/>
      <c r="D1084" s="414"/>
      <c r="E1084" s="414"/>
      <c r="F1084" s="414"/>
      <c r="G1084" s="414"/>
      <c r="H1084" s="408"/>
      <c r="I1084" s="408"/>
      <c r="J1084" s="408"/>
      <c r="K1084" s="104"/>
      <c r="L1084" s="104"/>
      <c r="M1084" s="167"/>
      <c r="N1084" s="167"/>
    </row>
    <row r="1085" spans="1:16" ht="15.75">
      <c r="A1085" s="15"/>
      <c r="B1085" s="15"/>
      <c r="C1085" s="167"/>
      <c r="D1085" s="414"/>
      <c r="E1085" s="414"/>
      <c r="F1085" s="414"/>
      <c r="G1085" s="414"/>
      <c r="H1085" s="408"/>
      <c r="I1085" s="408"/>
      <c r="J1085" s="408"/>
      <c r="K1085" s="104"/>
      <c r="L1085" s="104"/>
      <c r="M1085" s="167"/>
      <c r="N1085" s="167"/>
    </row>
    <row r="1086" spans="1:16" ht="15.75">
      <c r="A1086" s="15"/>
      <c r="B1086" s="15"/>
      <c r="C1086" s="167"/>
      <c r="D1086" s="414"/>
      <c r="E1086" s="414"/>
      <c r="F1086" s="414"/>
      <c r="G1086" s="414"/>
      <c r="H1086" s="408"/>
      <c r="I1086" s="408"/>
      <c r="J1086" s="408"/>
      <c r="K1086" s="104"/>
      <c r="L1086" s="104"/>
      <c r="M1086" s="167"/>
      <c r="N1086" s="167"/>
    </row>
    <row r="1087" spans="1:16" s="21" customFormat="1" ht="18.75">
      <c r="A1087" s="1140" t="s">
        <v>12</v>
      </c>
      <c r="B1087" s="1140"/>
      <c r="C1087" s="1140"/>
      <c r="D1087" s="1141" t="s">
        <v>25</v>
      </c>
      <c r="E1087" s="1141"/>
      <c r="F1087" s="1141"/>
      <c r="G1087" s="1141"/>
      <c r="H1087" s="1141"/>
      <c r="I1087" s="19"/>
      <c r="J1087" s="5"/>
      <c r="K1087" s="5"/>
      <c r="L1087" s="413" t="s">
        <v>13</v>
      </c>
      <c r="M1087" s="413"/>
      <c r="N1087" s="413"/>
      <c r="O1087" s="20"/>
      <c r="P1087" s="19"/>
    </row>
    <row r="1088" spans="1:16" s="6" customFormat="1" ht="73.5" customHeight="1">
      <c r="A1088" s="1176" t="s">
        <v>14</v>
      </c>
      <c r="B1088" s="1176"/>
      <c r="C1088" s="1176"/>
      <c r="D1088" s="1176"/>
      <c r="E1088" s="1176"/>
      <c r="F1088" s="1176"/>
      <c r="G1088" s="1176"/>
      <c r="H1088" s="1176"/>
      <c r="I1088" s="1176"/>
      <c r="J1088" s="1176"/>
      <c r="K1088" s="1176"/>
      <c r="L1088" s="1176"/>
      <c r="M1088" s="1176"/>
      <c r="N1088" s="1176"/>
      <c r="O1088" s="5"/>
      <c r="P1088" s="5"/>
    </row>
    <row r="1089" spans="1:16" ht="15" customHeight="1">
      <c r="A1089" s="1206" t="s">
        <v>23</v>
      </c>
      <c r="B1089" s="1206"/>
      <c r="C1089" s="46">
        <v>44747</v>
      </c>
      <c r="D1089" s="32"/>
      <c r="E1089" s="1207" t="s">
        <v>21</v>
      </c>
      <c r="F1089" s="1208"/>
      <c r="G1089" s="1208"/>
      <c r="H1089" s="1208"/>
      <c r="I1089" s="1209"/>
      <c r="J1089" s="1210"/>
      <c r="K1089" s="1211"/>
      <c r="L1089" s="1211"/>
      <c r="M1089" s="1211"/>
      <c r="N1089" s="1212"/>
      <c r="O1089" s="2"/>
      <c r="P1089" s="2"/>
    </row>
    <row r="1090" spans="1:16" ht="15.75" customHeight="1">
      <c r="A1090" s="1213" t="s">
        <v>26</v>
      </c>
      <c r="B1090" s="1213"/>
      <c r="C1090" s="412" t="s">
        <v>27</v>
      </c>
      <c r="D1090" s="98"/>
      <c r="E1090" s="1214" t="s">
        <v>20</v>
      </c>
      <c r="F1090" s="1215"/>
      <c r="G1090" s="1215"/>
      <c r="H1090" s="1215"/>
      <c r="I1090" s="1216"/>
      <c r="J1090" s="1210">
        <v>44743</v>
      </c>
      <c r="K1090" s="1217"/>
      <c r="L1090" s="1217"/>
      <c r="M1090" s="1217"/>
      <c r="N1090" s="1218"/>
      <c r="O1090" s="2"/>
      <c r="P1090" s="2"/>
    </row>
    <row r="1091" spans="1:16" ht="17.25" customHeight="1">
      <c r="A1091" s="1213" t="s">
        <v>15</v>
      </c>
      <c r="B1091" s="1213"/>
      <c r="C1091" s="412" t="s">
        <v>17</v>
      </c>
      <c r="D1091" s="98"/>
      <c r="E1091" s="1214" t="s">
        <v>18</v>
      </c>
      <c r="F1091" s="1215"/>
      <c r="G1091" s="1215"/>
      <c r="H1091" s="1215"/>
      <c r="I1091" s="1216"/>
      <c r="J1091" s="1219" t="s">
        <v>343</v>
      </c>
      <c r="K1091" s="1219"/>
      <c r="L1091" s="1219"/>
      <c r="M1091" s="1219"/>
      <c r="N1091" s="1219"/>
      <c r="O1091" s="2"/>
      <c r="P1091" s="2"/>
    </row>
    <row r="1092" spans="1:16" ht="17.25" customHeight="1">
      <c r="A1092" s="1213" t="s">
        <v>16</v>
      </c>
      <c r="B1092" s="1213"/>
      <c r="C1092" s="412">
        <v>90141222</v>
      </c>
      <c r="D1092" s="32"/>
      <c r="E1092" s="1206" t="s">
        <v>19</v>
      </c>
      <c r="F1092" s="1206"/>
      <c r="G1092" s="1206"/>
      <c r="H1092" s="1206"/>
      <c r="I1092" s="1206"/>
      <c r="J1092" s="1146" t="s">
        <v>335</v>
      </c>
      <c r="K1092" s="1146"/>
      <c r="L1092" s="1146"/>
      <c r="M1092" s="1146"/>
      <c r="N1092" s="1146"/>
      <c r="O1092" s="2"/>
      <c r="P1092" s="2"/>
    </row>
    <row r="1093" spans="1:16" ht="13.5" customHeight="1">
      <c r="A1093" s="1184" t="s">
        <v>0</v>
      </c>
      <c r="B1093" s="1184"/>
      <c r="C1093" s="33"/>
      <c r="D1093" s="97"/>
      <c r="E1093" s="1213" t="s">
        <v>22</v>
      </c>
      <c r="F1093" s="1213"/>
      <c r="G1093" s="1213"/>
      <c r="H1093" s="1184" t="s">
        <v>333</v>
      </c>
      <c r="I1093" s="1184"/>
      <c r="J1093" s="1213" t="s">
        <v>24</v>
      </c>
      <c r="K1093" s="1213"/>
      <c r="L1093" s="1213"/>
      <c r="M1093" s="1184" t="s">
        <v>332</v>
      </c>
      <c r="N1093" s="1184"/>
      <c r="O1093" s="4"/>
      <c r="P1093" s="1"/>
    </row>
    <row r="1094" spans="1:16" ht="18.75">
      <c r="A1094" s="1151" t="s">
        <v>1</v>
      </c>
      <c r="B1094" s="1153"/>
      <c r="C1094" s="1154"/>
      <c r="D1094" s="1155" t="s">
        <v>2</v>
      </c>
      <c r="E1094" s="1156"/>
      <c r="F1094" s="1156"/>
      <c r="G1094" s="1156"/>
      <c r="H1094" s="1156"/>
      <c r="I1094" s="1156"/>
      <c r="J1094" s="1156"/>
      <c r="K1094" s="1156"/>
      <c r="L1094" s="1157"/>
      <c r="M1094" s="1158" t="s">
        <v>10</v>
      </c>
      <c r="N1094" s="1158" t="s">
        <v>11</v>
      </c>
      <c r="O1094" s="1"/>
      <c r="P1094" s="1"/>
    </row>
    <row r="1095" spans="1:16" ht="18.75">
      <c r="A1095" s="1161" t="s">
        <v>3</v>
      </c>
      <c r="B1095" s="1161" t="s">
        <v>4</v>
      </c>
      <c r="C1095" s="1163" t="s">
        <v>5</v>
      </c>
      <c r="D1095" s="1165" t="s">
        <v>6</v>
      </c>
      <c r="E1095" s="1151" t="s">
        <v>7</v>
      </c>
      <c r="F1095" s="1153"/>
      <c r="G1095" s="1153"/>
      <c r="H1095" s="1153"/>
      <c r="I1095" s="1153"/>
      <c r="J1095" s="1153"/>
      <c r="K1095" s="1153"/>
      <c r="L1095" s="1154"/>
      <c r="M1095" s="1159"/>
      <c r="N1095" s="1159"/>
      <c r="O1095" s="1"/>
      <c r="P1095" s="1"/>
    </row>
    <row r="1096" spans="1:16" ht="18.75">
      <c r="A1096" s="1162"/>
      <c r="B1096" s="1162"/>
      <c r="C1096" s="1164"/>
      <c r="D1096" s="1166"/>
      <c r="E1096" s="1151" t="s">
        <v>8</v>
      </c>
      <c r="F1096" s="1153"/>
      <c r="G1096" s="1153"/>
      <c r="H1096" s="1153"/>
      <c r="I1096" s="1153"/>
      <c r="J1096" s="1153"/>
      <c r="K1096" s="1154"/>
      <c r="L1096" s="23" t="s">
        <v>9</v>
      </c>
      <c r="M1096" s="1160"/>
      <c r="N1096" s="1160"/>
      <c r="O1096" s="1"/>
      <c r="P1096" s="1"/>
    </row>
    <row r="1097" spans="1:16" ht="53.25" customHeight="1">
      <c r="A1097" s="3"/>
      <c r="B1097" s="3"/>
      <c r="C1097" s="1167" t="s">
        <v>339</v>
      </c>
      <c r="D1097" s="410" t="s">
        <v>29</v>
      </c>
      <c r="E1097" s="1258" t="s">
        <v>336</v>
      </c>
      <c r="F1097" s="1259"/>
      <c r="G1097" s="1259"/>
      <c r="H1097" s="1259"/>
      <c r="I1097" s="1259"/>
      <c r="J1097" s="1260"/>
      <c r="K1097" s="1436" t="s">
        <v>338</v>
      </c>
      <c r="L1097" s="1437"/>
      <c r="M1097" s="1438"/>
      <c r="N1097" s="437"/>
      <c r="O1097" s="1"/>
      <c r="P1097" s="1"/>
    </row>
    <row r="1098" spans="1:16" ht="15.95" customHeight="1">
      <c r="A1098" s="3"/>
      <c r="B1098" s="3"/>
      <c r="C1098" s="1168"/>
      <c r="D1098" s="29">
        <v>34</v>
      </c>
      <c r="E1098" s="1146" t="s">
        <v>286</v>
      </c>
      <c r="F1098" s="1146"/>
      <c r="G1098" s="1146"/>
      <c r="H1098" s="1142">
        <v>912862</v>
      </c>
      <c r="I1098" s="1142"/>
      <c r="J1098" s="1142"/>
      <c r="K1098" s="1170">
        <f>SUM(82987*5+64248)</f>
        <v>479183</v>
      </c>
      <c r="L1098" s="1172"/>
      <c r="M1098" s="164"/>
      <c r="N1098" s="164"/>
      <c r="O1098" s="1"/>
      <c r="P1098" s="1"/>
    </row>
    <row r="1099" spans="1:16" ht="15.95" customHeight="1">
      <c r="A1099" s="3"/>
      <c r="B1099" s="3"/>
      <c r="C1099" s="1168"/>
      <c r="D1099" s="411">
        <v>1769</v>
      </c>
      <c r="E1099" s="1146" t="s">
        <v>143</v>
      </c>
      <c r="F1099" s="1146"/>
      <c r="G1099" s="1146"/>
      <c r="H1099" s="1142">
        <v>65000</v>
      </c>
      <c r="I1099" s="1142"/>
      <c r="J1099" s="1142"/>
      <c r="K1099" s="1170">
        <v>0</v>
      </c>
      <c r="L1099" s="1172"/>
      <c r="M1099" s="164"/>
      <c r="N1099" s="164"/>
      <c r="O1099" s="1"/>
      <c r="P1099" s="1"/>
    </row>
    <row r="1100" spans="1:16" ht="39" customHeight="1">
      <c r="A1100" s="3"/>
      <c r="B1100" s="3"/>
      <c r="C1100" s="1168"/>
      <c r="D1100" s="411">
        <v>1810</v>
      </c>
      <c r="E1100" s="1146" t="s">
        <v>170</v>
      </c>
      <c r="F1100" s="1146"/>
      <c r="G1100" s="1146"/>
      <c r="H1100" s="1142">
        <v>311301</v>
      </c>
      <c r="I1100" s="1142"/>
      <c r="J1100" s="1142"/>
      <c r="K1100" s="1170">
        <v>0</v>
      </c>
      <c r="L1100" s="1172"/>
      <c r="M1100" s="164"/>
      <c r="N1100" s="164"/>
      <c r="O1100" s="1"/>
      <c r="P1100" s="1"/>
    </row>
    <row r="1101" spans="1:16" ht="15.95" customHeight="1">
      <c r="A1101" s="3"/>
      <c r="B1101" s="3"/>
      <c r="C1101" s="1168"/>
      <c r="D1101" s="411">
        <v>2155</v>
      </c>
      <c r="E1101" s="1146" t="s">
        <v>64</v>
      </c>
      <c r="F1101" s="1146"/>
      <c r="G1101" s="1146"/>
      <c r="H1101" s="1142">
        <v>65127</v>
      </c>
      <c r="I1101" s="1142"/>
      <c r="J1101" s="1142"/>
      <c r="K1101" s="1170">
        <v>0</v>
      </c>
      <c r="L1101" s="1172"/>
      <c r="M1101" s="164"/>
      <c r="N1101" s="164"/>
      <c r="O1101" s="1"/>
      <c r="P1101" s="1"/>
    </row>
    <row r="1102" spans="1:16" ht="15.95" customHeight="1">
      <c r="A1102" s="3"/>
      <c r="B1102" s="3"/>
      <c r="C1102" s="1168"/>
      <c r="D1102" s="1148" t="s">
        <v>337</v>
      </c>
      <c r="E1102" s="1283"/>
      <c r="F1102" s="1283"/>
      <c r="G1102" s="1149"/>
      <c r="H1102" s="1147">
        <f>SUM(H1098:J1101)</f>
        <v>1354290</v>
      </c>
      <c r="I1102" s="1147"/>
      <c r="J1102" s="1147"/>
      <c r="K1102" s="1282">
        <f>SUM(K1098:L1101)</f>
        <v>479183</v>
      </c>
      <c r="L1102" s="1282"/>
      <c r="M1102" s="164"/>
      <c r="N1102" s="164"/>
      <c r="O1102" s="1"/>
      <c r="P1102" s="1"/>
    </row>
    <row r="1103" spans="1:16" ht="15.95" customHeight="1">
      <c r="A1103" s="3"/>
      <c r="B1103" s="3"/>
      <c r="C1103" s="1168"/>
      <c r="D1103" s="411"/>
      <c r="E1103" s="1146"/>
      <c r="F1103" s="1146"/>
      <c r="G1103" s="1146"/>
      <c r="H1103" s="1142"/>
      <c r="I1103" s="1142"/>
      <c r="J1103" s="1142"/>
      <c r="K1103" s="1143"/>
      <c r="L1103" s="1143"/>
      <c r="M1103" s="164"/>
      <c r="N1103" s="164"/>
      <c r="O1103" s="1"/>
      <c r="P1103" s="1"/>
    </row>
    <row r="1104" spans="1:16" ht="15.95" customHeight="1">
      <c r="A1104" s="3"/>
      <c r="B1104" s="3"/>
      <c r="C1104" s="1168"/>
      <c r="D1104" s="411"/>
      <c r="E1104" s="1146"/>
      <c r="F1104" s="1146"/>
      <c r="G1104" s="1146"/>
      <c r="H1104" s="1142"/>
      <c r="I1104" s="1142"/>
      <c r="J1104" s="1142"/>
      <c r="K1104" s="1143"/>
      <c r="L1104" s="1143"/>
      <c r="M1104" s="164"/>
      <c r="N1104" s="164"/>
      <c r="O1104" s="1"/>
      <c r="P1104" s="1"/>
    </row>
    <row r="1105" spans="1:16" ht="15.95" customHeight="1">
      <c r="A1105" s="3"/>
      <c r="B1105" s="3"/>
      <c r="C1105" s="1168"/>
      <c r="D1105" s="411"/>
      <c r="E1105" s="1146"/>
      <c r="F1105" s="1146"/>
      <c r="G1105" s="1146"/>
      <c r="H1105" s="1142"/>
      <c r="I1105" s="1142"/>
      <c r="J1105" s="1142"/>
      <c r="K1105" s="1143"/>
      <c r="L1105" s="1143"/>
      <c r="M1105" s="164"/>
      <c r="N1105" s="164"/>
      <c r="O1105" s="1"/>
      <c r="P1105" s="1"/>
    </row>
    <row r="1106" spans="1:16" ht="15.95" customHeight="1">
      <c r="A1106" s="3"/>
      <c r="B1106" s="3"/>
      <c r="C1106" s="1169"/>
      <c r="D1106" s="411"/>
      <c r="E1106" s="1146"/>
      <c r="F1106" s="1146"/>
      <c r="G1106" s="1146"/>
      <c r="H1106" s="1142"/>
      <c r="I1106" s="1142"/>
      <c r="J1106" s="1142"/>
      <c r="K1106" s="1143"/>
      <c r="L1106" s="1143"/>
      <c r="M1106" s="164"/>
      <c r="N1106" s="164"/>
      <c r="O1106" s="1"/>
      <c r="P1106" s="1"/>
    </row>
    <row r="1107" spans="1:16" ht="15.95" customHeight="1">
      <c r="A1107" s="3"/>
      <c r="B1107" s="3"/>
      <c r="C1107" s="7"/>
      <c r="D1107" s="411"/>
      <c r="E1107" s="1146"/>
      <c r="F1107" s="1146"/>
      <c r="G1107" s="1146"/>
      <c r="H1107" s="1142"/>
      <c r="I1107" s="1142"/>
      <c r="J1107" s="1142"/>
      <c r="K1107" s="1143"/>
      <c r="L1107" s="1143"/>
      <c r="M1107" s="117"/>
      <c r="N1107" s="7"/>
      <c r="O1107" s="1"/>
      <c r="P1107" s="1"/>
    </row>
    <row r="1108" spans="1:16" ht="15.95" customHeight="1">
      <c r="A1108" s="3"/>
      <c r="B1108" s="3"/>
      <c r="C1108" s="7"/>
      <c r="D1108" s="411"/>
      <c r="E1108" s="1146"/>
      <c r="F1108" s="1146"/>
      <c r="G1108" s="1146"/>
      <c r="H1108" s="1142"/>
      <c r="I1108" s="1142"/>
      <c r="J1108" s="1142"/>
      <c r="K1108" s="1143"/>
      <c r="L1108" s="1143"/>
      <c r="M1108" s="7"/>
      <c r="N1108" s="7"/>
      <c r="O1108" s="1"/>
      <c r="P1108" s="1"/>
    </row>
    <row r="1109" spans="1:16" ht="15.75">
      <c r="A1109" s="15"/>
      <c r="B1109" s="15"/>
      <c r="C1109" s="167"/>
      <c r="D1109" s="414"/>
      <c r="E1109" s="414"/>
      <c r="F1109" s="414"/>
      <c r="G1109" s="414"/>
      <c r="H1109" s="408"/>
      <c r="I1109" s="408"/>
      <c r="J1109" s="408"/>
      <c r="K1109" s="104"/>
      <c r="L1109" s="104"/>
      <c r="M1109" s="167"/>
      <c r="N1109" s="167"/>
    </row>
    <row r="1110" spans="1:16" ht="15.75">
      <c r="A1110" s="15"/>
      <c r="B1110" s="15"/>
      <c r="C1110" s="167"/>
      <c r="D1110" s="414"/>
      <c r="E1110" s="414"/>
      <c r="F1110" s="414"/>
      <c r="G1110" s="414"/>
      <c r="H1110" s="408"/>
      <c r="I1110" s="408"/>
      <c r="J1110" s="408"/>
      <c r="K1110" s="104"/>
      <c r="L1110" s="104"/>
      <c r="M1110" s="167"/>
      <c r="N1110" s="167"/>
    </row>
    <row r="1111" spans="1:16" ht="15.75">
      <c r="A1111" s="15"/>
      <c r="B1111" s="15"/>
      <c r="C1111" s="167"/>
      <c r="D1111" s="414"/>
      <c r="E1111" s="414"/>
      <c r="F1111" s="414"/>
      <c r="G1111" s="414"/>
      <c r="H1111" s="408"/>
      <c r="I1111" s="408"/>
      <c r="J1111" s="408"/>
      <c r="K1111" s="104"/>
      <c r="L1111" s="104"/>
      <c r="M1111" s="167"/>
      <c r="N1111" s="167"/>
    </row>
    <row r="1112" spans="1:16" s="21" customFormat="1" ht="18.75">
      <c r="A1112" s="1140" t="s">
        <v>12</v>
      </c>
      <c r="B1112" s="1140"/>
      <c r="C1112" s="1140"/>
      <c r="D1112" s="1141" t="s">
        <v>25</v>
      </c>
      <c r="E1112" s="1141"/>
      <c r="F1112" s="1141"/>
      <c r="G1112" s="1141"/>
      <c r="H1112" s="1141"/>
      <c r="I1112" s="19"/>
      <c r="J1112" s="5"/>
      <c r="K1112" s="5"/>
      <c r="L1112" s="413" t="s">
        <v>13</v>
      </c>
      <c r="M1112" s="413"/>
      <c r="N1112" s="413"/>
      <c r="O1112" s="20"/>
      <c r="P1112" s="19"/>
    </row>
    <row r="1113" spans="1:16" s="6" customFormat="1" ht="73.5" customHeight="1">
      <c r="A1113" s="1176" t="s">
        <v>14</v>
      </c>
      <c r="B1113" s="1176"/>
      <c r="C1113" s="1176"/>
      <c r="D1113" s="1176"/>
      <c r="E1113" s="1176"/>
      <c r="F1113" s="1176"/>
      <c r="G1113" s="1176"/>
      <c r="H1113" s="1176"/>
      <c r="I1113" s="1176"/>
      <c r="J1113" s="1176"/>
      <c r="K1113" s="1176"/>
      <c r="L1113" s="1176"/>
      <c r="M1113" s="1176"/>
      <c r="N1113" s="1176"/>
      <c r="O1113" s="5"/>
      <c r="P1113" s="5"/>
    </row>
    <row r="1114" spans="1:16" ht="15" customHeight="1">
      <c r="A1114" s="1206" t="s">
        <v>23</v>
      </c>
      <c r="B1114" s="1206"/>
      <c r="C1114" s="46">
        <v>44747</v>
      </c>
      <c r="D1114" s="32"/>
      <c r="E1114" s="1207" t="s">
        <v>21</v>
      </c>
      <c r="F1114" s="1208"/>
      <c r="G1114" s="1208"/>
      <c r="H1114" s="1208"/>
      <c r="I1114" s="1209"/>
      <c r="J1114" s="1210"/>
      <c r="K1114" s="1211"/>
      <c r="L1114" s="1211"/>
      <c r="M1114" s="1211"/>
      <c r="N1114" s="1212"/>
      <c r="O1114" s="2"/>
      <c r="P1114" s="2"/>
    </row>
    <row r="1115" spans="1:16" ht="15.75" customHeight="1">
      <c r="A1115" s="1213" t="s">
        <v>26</v>
      </c>
      <c r="B1115" s="1213"/>
      <c r="C1115" s="412" t="s">
        <v>27</v>
      </c>
      <c r="D1115" s="98"/>
      <c r="E1115" s="1214" t="s">
        <v>20</v>
      </c>
      <c r="F1115" s="1215"/>
      <c r="G1115" s="1215"/>
      <c r="H1115" s="1215"/>
      <c r="I1115" s="1216"/>
      <c r="J1115" s="1210">
        <v>44743</v>
      </c>
      <c r="K1115" s="1217"/>
      <c r="L1115" s="1217"/>
      <c r="M1115" s="1217"/>
      <c r="N1115" s="1218"/>
      <c r="O1115" s="2"/>
      <c r="P1115" s="2"/>
    </row>
    <row r="1116" spans="1:16" ht="17.25" customHeight="1">
      <c r="A1116" s="1213" t="s">
        <v>15</v>
      </c>
      <c r="B1116" s="1213"/>
      <c r="C1116" s="412" t="s">
        <v>17</v>
      </c>
      <c r="D1116" s="98"/>
      <c r="E1116" s="1214" t="s">
        <v>18</v>
      </c>
      <c r="F1116" s="1215"/>
      <c r="G1116" s="1215"/>
      <c r="H1116" s="1215"/>
      <c r="I1116" s="1216"/>
      <c r="J1116" s="1219" t="s">
        <v>344</v>
      </c>
      <c r="K1116" s="1219"/>
      <c r="L1116" s="1219"/>
      <c r="M1116" s="1219"/>
      <c r="N1116" s="1219"/>
      <c r="O1116" s="2"/>
      <c r="P1116" s="2"/>
    </row>
    <row r="1117" spans="1:16" ht="17.25" customHeight="1">
      <c r="A1117" s="1213" t="s">
        <v>16</v>
      </c>
      <c r="B1117" s="1213"/>
      <c r="C1117" s="412">
        <v>90097001</v>
      </c>
      <c r="D1117" s="32"/>
      <c r="E1117" s="1206" t="s">
        <v>19</v>
      </c>
      <c r="F1117" s="1206"/>
      <c r="G1117" s="1206"/>
      <c r="H1117" s="1206"/>
      <c r="I1117" s="1206"/>
      <c r="J1117" s="1146" t="s">
        <v>345</v>
      </c>
      <c r="K1117" s="1146"/>
      <c r="L1117" s="1146"/>
      <c r="M1117" s="1146"/>
      <c r="N1117" s="1146"/>
      <c r="O1117" s="2"/>
      <c r="P1117" s="2"/>
    </row>
    <row r="1118" spans="1:16" ht="13.5" customHeight="1">
      <c r="A1118" s="1184" t="s">
        <v>0</v>
      </c>
      <c r="B1118" s="1184"/>
      <c r="C1118" s="33"/>
      <c r="D1118" s="97"/>
      <c r="E1118" s="1213" t="s">
        <v>22</v>
      </c>
      <c r="F1118" s="1213"/>
      <c r="G1118" s="1213"/>
      <c r="H1118" s="1184" t="s">
        <v>333</v>
      </c>
      <c r="I1118" s="1184"/>
      <c r="J1118" s="1213" t="s">
        <v>24</v>
      </c>
      <c r="K1118" s="1213"/>
      <c r="L1118" s="1213"/>
      <c r="M1118" s="1184" t="s">
        <v>332</v>
      </c>
      <c r="N1118" s="1184"/>
      <c r="O1118" s="4"/>
      <c r="P1118" s="1"/>
    </row>
    <row r="1119" spans="1:16" ht="18.75">
      <c r="A1119" s="1151" t="s">
        <v>1</v>
      </c>
      <c r="B1119" s="1153"/>
      <c r="C1119" s="1154"/>
      <c r="D1119" s="1155" t="s">
        <v>2</v>
      </c>
      <c r="E1119" s="1156"/>
      <c r="F1119" s="1156"/>
      <c r="G1119" s="1156"/>
      <c r="H1119" s="1156"/>
      <c r="I1119" s="1156"/>
      <c r="J1119" s="1156"/>
      <c r="K1119" s="1156"/>
      <c r="L1119" s="1157"/>
      <c r="M1119" s="1158" t="s">
        <v>10</v>
      </c>
      <c r="N1119" s="1158" t="s">
        <v>11</v>
      </c>
      <c r="O1119" s="1"/>
      <c r="P1119" s="1"/>
    </row>
    <row r="1120" spans="1:16" ht="18.75">
      <c r="A1120" s="1161" t="s">
        <v>3</v>
      </c>
      <c r="B1120" s="1161" t="s">
        <v>4</v>
      </c>
      <c r="C1120" s="1163" t="s">
        <v>5</v>
      </c>
      <c r="D1120" s="1165" t="s">
        <v>6</v>
      </c>
      <c r="E1120" s="1151" t="s">
        <v>7</v>
      </c>
      <c r="F1120" s="1153"/>
      <c r="G1120" s="1153"/>
      <c r="H1120" s="1153"/>
      <c r="I1120" s="1153"/>
      <c r="J1120" s="1153"/>
      <c r="K1120" s="1153"/>
      <c r="L1120" s="1154"/>
      <c r="M1120" s="1159"/>
      <c r="N1120" s="1159"/>
      <c r="O1120" s="1"/>
      <c r="P1120" s="1"/>
    </row>
    <row r="1121" spans="1:16" ht="18.75">
      <c r="A1121" s="1162"/>
      <c r="B1121" s="1162"/>
      <c r="C1121" s="1164"/>
      <c r="D1121" s="1166"/>
      <c r="E1121" s="1151" t="s">
        <v>8</v>
      </c>
      <c r="F1121" s="1153"/>
      <c r="G1121" s="1153"/>
      <c r="H1121" s="1153"/>
      <c r="I1121" s="1153"/>
      <c r="J1121" s="1153"/>
      <c r="K1121" s="1154"/>
      <c r="L1121" s="23" t="s">
        <v>9</v>
      </c>
      <c r="M1121" s="1160"/>
      <c r="N1121" s="1160"/>
      <c r="O1121" s="1"/>
      <c r="P1121" s="1"/>
    </row>
    <row r="1122" spans="1:16" ht="53.25" customHeight="1">
      <c r="A1122" s="3"/>
      <c r="B1122" s="3"/>
      <c r="C1122" s="1167" t="s">
        <v>339</v>
      </c>
      <c r="D1122" s="410" t="s">
        <v>29</v>
      </c>
      <c r="E1122" s="1258" t="s">
        <v>336</v>
      </c>
      <c r="F1122" s="1259"/>
      <c r="G1122" s="1259"/>
      <c r="H1122" s="1259"/>
      <c r="I1122" s="1259"/>
      <c r="J1122" s="1260"/>
      <c r="K1122" s="1436" t="s">
        <v>346</v>
      </c>
      <c r="L1122" s="1437"/>
      <c r="M1122" s="1438"/>
      <c r="N1122" s="437"/>
      <c r="O1122" s="1"/>
      <c r="P1122" s="1"/>
    </row>
    <row r="1123" spans="1:16" ht="15.95" customHeight="1">
      <c r="A1123" s="3"/>
      <c r="B1123" s="3"/>
      <c r="C1123" s="1168"/>
      <c r="D1123" s="29">
        <v>34</v>
      </c>
      <c r="E1123" s="1146" t="s">
        <v>286</v>
      </c>
      <c r="F1123" s="1146"/>
      <c r="G1123" s="1146"/>
      <c r="H1123" s="1142">
        <v>949376</v>
      </c>
      <c r="I1123" s="1142"/>
      <c r="J1123" s="1142"/>
      <c r="K1123" s="1170">
        <f>SUM(86307*12)</f>
        <v>1035684</v>
      </c>
      <c r="L1123" s="1172"/>
      <c r="M1123" s="164"/>
      <c r="N1123" s="164"/>
      <c r="O1123" s="1"/>
      <c r="P1123" s="1"/>
    </row>
    <row r="1124" spans="1:16" ht="15.95" customHeight="1">
      <c r="A1124" s="3"/>
      <c r="B1124" s="3"/>
      <c r="C1124" s="1168"/>
      <c r="D1124" s="411">
        <v>1769</v>
      </c>
      <c r="E1124" s="1146" t="s">
        <v>143</v>
      </c>
      <c r="F1124" s="1146"/>
      <c r="G1124" s="1146"/>
      <c r="H1124" s="1142">
        <v>65000</v>
      </c>
      <c r="I1124" s="1142"/>
      <c r="J1124" s="1142"/>
      <c r="K1124" s="1170">
        <v>0</v>
      </c>
      <c r="L1124" s="1172"/>
      <c r="M1124" s="164"/>
      <c r="N1124" s="164"/>
      <c r="O1124" s="1"/>
      <c r="P1124" s="1"/>
    </row>
    <row r="1125" spans="1:16" ht="39" customHeight="1">
      <c r="A1125" s="3"/>
      <c r="B1125" s="3"/>
      <c r="C1125" s="1168"/>
      <c r="D1125" s="411">
        <v>1810</v>
      </c>
      <c r="E1125" s="1146" t="s">
        <v>170</v>
      </c>
      <c r="F1125" s="1146"/>
      <c r="G1125" s="1146"/>
      <c r="H1125" s="1142">
        <v>311301</v>
      </c>
      <c r="I1125" s="1142"/>
      <c r="J1125" s="1142"/>
      <c r="K1125" s="1170">
        <v>0</v>
      </c>
      <c r="L1125" s="1172"/>
      <c r="M1125" s="164"/>
      <c r="N1125" s="164"/>
      <c r="O1125" s="1"/>
      <c r="P1125" s="1"/>
    </row>
    <row r="1126" spans="1:16" ht="15.95" customHeight="1">
      <c r="A1126" s="3"/>
      <c r="B1126" s="3"/>
      <c r="C1126" s="1168"/>
      <c r="D1126" s="411">
        <v>2155</v>
      </c>
      <c r="E1126" s="1146" t="s">
        <v>64</v>
      </c>
      <c r="F1126" s="1146"/>
      <c r="G1126" s="1146"/>
      <c r="H1126" s="1142">
        <v>65127</v>
      </c>
      <c r="I1126" s="1142"/>
      <c r="J1126" s="1142"/>
      <c r="K1126" s="1170">
        <v>0</v>
      </c>
      <c r="L1126" s="1172"/>
      <c r="M1126" s="164"/>
      <c r="N1126" s="164"/>
      <c r="O1126" s="1"/>
      <c r="P1126" s="1"/>
    </row>
    <row r="1127" spans="1:16" ht="15.95" customHeight="1">
      <c r="A1127" s="3"/>
      <c r="B1127" s="3"/>
      <c r="C1127" s="1168"/>
      <c r="D1127" s="1148" t="s">
        <v>337</v>
      </c>
      <c r="E1127" s="1283"/>
      <c r="F1127" s="1283"/>
      <c r="G1127" s="1149"/>
      <c r="H1127" s="1147">
        <f>SUM(H1123:J1126)</f>
        <v>1390804</v>
      </c>
      <c r="I1127" s="1147"/>
      <c r="J1127" s="1147"/>
      <c r="K1127" s="1282">
        <f>SUM(K1123:L1126)</f>
        <v>1035684</v>
      </c>
      <c r="L1127" s="1282"/>
      <c r="M1127" s="164"/>
      <c r="N1127" s="164"/>
      <c r="O1127" s="1"/>
      <c r="P1127" s="1"/>
    </row>
    <row r="1128" spans="1:16" ht="15.95" customHeight="1">
      <c r="A1128" s="3"/>
      <c r="B1128" s="3"/>
      <c r="C1128" s="1168"/>
      <c r="D1128" s="411"/>
      <c r="E1128" s="1146"/>
      <c r="F1128" s="1146"/>
      <c r="G1128" s="1146"/>
      <c r="H1128" s="1142"/>
      <c r="I1128" s="1142"/>
      <c r="J1128" s="1142"/>
      <c r="K1128" s="1143"/>
      <c r="L1128" s="1143"/>
      <c r="M1128" s="164"/>
      <c r="N1128" s="164"/>
      <c r="O1128" s="1"/>
      <c r="P1128" s="1"/>
    </row>
    <row r="1129" spans="1:16" ht="15.95" customHeight="1">
      <c r="A1129" s="3"/>
      <c r="B1129" s="3"/>
      <c r="C1129" s="1168"/>
      <c r="D1129" s="411"/>
      <c r="E1129" s="1146"/>
      <c r="F1129" s="1146"/>
      <c r="G1129" s="1146"/>
      <c r="H1129" s="1142"/>
      <c r="I1129" s="1142"/>
      <c r="J1129" s="1142"/>
      <c r="K1129" s="1143"/>
      <c r="L1129" s="1143"/>
      <c r="M1129" s="164"/>
      <c r="N1129" s="164"/>
      <c r="O1129" s="1"/>
      <c r="P1129" s="1"/>
    </row>
    <row r="1130" spans="1:16" ht="15.95" customHeight="1">
      <c r="A1130" s="3"/>
      <c r="B1130" s="3"/>
      <c r="C1130" s="1168"/>
      <c r="D1130" s="411"/>
      <c r="E1130" s="1146"/>
      <c r="F1130" s="1146"/>
      <c r="G1130" s="1146"/>
      <c r="H1130" s="1142"/>
      <c r="I1130" s="1142"/>
      <c r="J1130" s="1142"/>
      <c r="K1130" s="1143"/>
      <c r="L1130" s="1143"/>
      <c r="M1130" s="164"/>
      <c r="N1130" s="164"/>
      <c r="O1130" s="1"/>
      <c r="P1130" s="1"/>
    </row>
    <row r="1131" spans="1:16" ht="15.95" customHeight="1">
      <c r="A1131" s="3"/>
      <c r="B1131" s="3"/>
      <c r="C1131" s="1169"/>
      <c r="D1131" s="411"/>
      <c r="E1131" s="1146"/>
      <c r="F1131" s="1146"/>
      <c r="G1131" s="1146"/>
      <c r="H1131" s="1142"/>
      <c r="I1131" s="1142"/>
      <c r="J1131" s="1142"/>
      <c r="K1131" s="1143"/>
      <c r="L1131" s="1143"/>
      <c r="M1131" s="164"/>
      <c r="N1131" s="164"/>
      <c r="O1131" s="1"/>
      <c r="P1131" s="1"/>
    </row>
    <row r="1132" spans="1:16" ht="15.95" customHeight="1">
      <c r="A1132" s="3"/>
      <c r="B1132" s="3"/>
      <c r="C1132" s="7"/>
      <c r="D1132" s="411"/>
      <c r="E1132" s="1146"/>
      <c r="F1132" s="1146"/>
      <c r="G1132" s="1146"/>
      <c r="H1132" s="1142"/>
      <c r="I1132" s="1142"/>
      <c r="J1132" s="1142"/>
      <c r="K1132" s="1143"/>
      <c r="L1132" s="1143"/>
      <c r="M1132" s="117"/>
      <c r="N1132" s="7"/>
      <c r="O1132" s="1"/>
      <c r="P1132" s="1"/>
    </row>
    <row r="1133" spans="1:16" ht="15.95" customHeight="1">
      <c r="A1133" s="3"/>
      <c r="B1133" s="3"/>
      <c r="C1133" s="7"/>
      <c r="D1133" s="411"/>
      <c r="E1133" s="1146"/>
      <c r="F1133" s="1146"/>
      <c r="G1133" s="1146"/>
      <c r="H1133" s="1142"/>
      <c r="I1133" s="1142"/>
      <c r="J1133" s="1142"/>
      <c r="K1133" s="1143"/>
      <c r="L1133" s="1143"/>
      <c r="M1133" s="7"/>
      <c r="N1133" s="7"/>
      <c r="O1133" s="1"/>
      <c r="P1133" s="1"/>
    </row>
    <row r="1134" spans="1:16" ht="15.75">
      <c r="A1134" s="15"/>
      <c r="B1134" s="15"/>
      <c r="C1134" s="167"/>
      <c r="D1134" s="414"/>
      <c r="E1134" s="414"/>
      <c r="F1134" s="414"/>
      <c r="G1134" s="414"/>
      <c r="H1134" s="408"/>
      <c r="I1134" s="408"/>
      <c r="J1134" s="408"/>
      <c r="K1134" s="104"/>
      <c r="L1134" s="104"/>
      <c r="M1134" s="167"/>
      <c r="N1134" s="167"/>
    </row>
    <row r="1135" spans="1:16" ht="15.75">
      <c r="A1135" s="15"/>
      <c r="B1135" s="15"/>
      <c r="C1135" s="167"/>
      <c r="D1135" s="414"/>
      <c r="E1135" s="414"/>
      <c r="F1135" s="414"/>
      <c r="G1135" s="414"/>
      <c r="H1135" s="408"/>
      <c r="I1135" s="408"/>
      <c r="J1135" s="408"/>
      <c r="K1135" s="104"/>
      <c r="L1135" s="104"/>
      <c r="M1135" s="167"/>
      <c r="N1135" s="167"/>
    </row>
    <row r="1136" spans="1:16" ht="15.75">
      <c r="A1136" s="15"/>
      <c r="B1136" s="15"/>
      <c r="C1136" s="167"/>
      <c r="D1136" s="414"/>
      <c r="E1136" s="414"/>
      <c r="F1136" s="414"/>
      <c r="G1136" s="414"/>
      <c r="H1136" s="408"/>
      <c r="I1136" s="408"/>
      <c r="J1136" s="408"/>
      <c r="K1136" s="104"/>
      <c r="L1136" s="104"/>
      <c r="M1136" s="167"/>
      <c r="N1136" s="167"/>
    </row>
    <row r="1137" spans="1:19" s="21" customFormat="1" ht="18.75">
      <c r="A1137" s="1140" t="s">
        <v>12</v>
      </c>
      <c r="B1137" s="1140"/>
      <c r="C1137" s="1140"/>
      <c r="D1137" s="1141" t="s">
        <v>25</v>
      </c>
      <c r="E1137" s="1141"/>
      <c r="F1137" s="1141"/>
      <c r="G1137" s="1141"/>
      <c r="H1137" s="1141"/>
      <c r="I1137" s="19"/>
      <c r="J1137" s="5"/>
      <c r="K1137" s="5"/>
      <c r="L1137" s="413" t="s">
        <v>13</v>
      </c>
      <c r="M1137" s="413"/>
      <c r="N1137" s="413"/>
      <c r="O1137" s="20"/>
      <c r="P1137" s="19"/>
    </row>
    <row r="1138" spans="1:19" s="6" customFormat="1" ht="73.5" customHeight="1">
      <c r="A1138" s="1176" t="s">
        <v>14</v>
      </c>
      <c r="B1138" s="1176"/>
      <c r="C1138" s="1176"/>
      <c r="D1138" s="1176"/>
      <c r="E1138" s="1176"/>
      <c r="F1138" s="1176"/>
      <c r="G1138" s="1176"/>
      <c r="H1138" s="1176"/>
      <c r="I1138" s="1176"/>
      <c r="J1138" s="1176"/>
      <c r="K1138" s="1176"/>
      <c r="L1138" s="1176"/>
      <c r="M1138" s="1176"/>
      <c r="N1138" s="1176"/>
      <c r="O1138" s="5"/>
      <c r="P1138" s="5"/>
    </row>
    <row r="1139" spans="1:19" ht="15" customHeight="1">
      <c r="A1139" s="1206" t="s">
        <v>23</v>
      </c>
      <c r="B1139" s="1206"/>
      <c r="C1139" s="46"/>
      <c r="D1139" s="32"/>
      <c r="E1139" s="1207" t="s">
        <v>21</v>
      </c>
      <c r="F1139" s="1208"/>
      <c r="G1139" s="1208"/>
      <c r="H1139" s="1208"/>
      <c r="I1139" s="1209"/>
      <c r="J1139" s="1210"/>
      <c r="K1139" s="1211"/>
      <c r="L1139" s="1211"/>
      <c r="M1139" s="1211"/>
      <c r="N1139" s="1212"/>
      <c r="O1139" s="2"/>
      <c r="P1139" s="2"/>
    </row>
    <row r="1140" spans="1:19" ht="15.75" customHeight="1">
      <c r="A1140" s="1213" t="s">
        <v>26</v>
      </c>
      <c r="B1140" s="1213"/>
      <c r="C1140" s="473" t="s">
        <v>27</v>
      </c>
      <c r="D1140" s="98"/>
      <c r="E1140" s="1214" t="s">
        <v>20</v>
      </c>
      <c r="F1140" s="1215"/>
      <c r="G1140" s="1215"/>
      <c r="H1140" s="1215"/>
      <c r="I1140" s="1216"/>
      <c r="J1140" s="1210">
        <v>44743</v>
      </c>
      <c r="K1140" s="1217"/>
      <c r="L1140" s="1217"/>
      <c r="M1140" s="1217"/>
      <c r="N1140" s="1218"/>
      <c r="O1140" s="2"/>
      <c r="P1140" s="2"/>
    </row>
    <row r="1141" spans="1:19" ht="17.25" customHeight="1">
      <c r="A1141" s="1213" t="s">
        <v>15</v>
      </c>
      <c r="B1141" s="1213"/>
      <c r="C1141" s="473" t="s">
        <v>17</v>
      </c>
      <c r="D1141" s="98"/>
      <c r="E1141" s="1214" t="s">
        <v>18</v>
      </c>
      <c r="F1141" s="1215"/>
      <c r="G1141" s="1215"/>
      <c r="H1141" s="1215"/>
      <c r="I1141" s="1216"/>
      <c r="J1141" s="1219" t="s">
        <v>367</v>
      </c>
      <c r="K1141" s="1219"/>
      <c r="L1141" s="1219"/>
      <c r="M1141" s="1219"/>
      <c r="N1141" s="1219"/>
      <c r="O1141" s="2"/>
      <c r="P1141" s="2"/>
    </row>
    <row r="1142" spans="1:19" ht="17.25" customHeight="1">
      <c r="A1142" s="1213" t="s">
        <v>16</v>
      </c>
      <c r="B1142" s="1213"/>
      <c r="C1142" s="473">
        <v>90019078</v>
      </c>
      <c r="D1142" s="32"/>
      <c r="E1142" s="1206" t="s">
        <v>19</v>
      </c>
      <c r="F1142" s="1206"/>
      <c r="G1142" s="1206"/>
      <c r="H1142" s="1206"/>
      <c r="I1142" s="1206"/>
      <c r="J1142" s="1146" t="s">
        <v>368</v>
      </c>
      <c r="K1142" s="1146"/>
      <c r="L1142" s="1146"/>
      <c r="M1142" s="1146"/>
      <c r="N1142" s="1146"/>
      <c r="O1142" s="2"/>
      <c r="P1142" s="2"/>
    </row>
    <row r="1143" spans="1:19" ht="13.5" customHeight="1">
      <c r="A1143" s="1184" t="s">
        <v>0</v>
      </c>
      <c r="B1143" s="1184"/>
      <c r="C1143" s="33"/>
      <c r="D1143" s="97"/>
      <c r="E1143" s="1213" t="s">
        <v>22</v>
      </c>
      <c r="F1143" s="1213"/>
      <c r="G1143" s="1213"/>
      <c r="H1143" s="1184" t="s">
        <v>42</v>
      </c>
      <c r="I1143" s="1184"/>
      <c r="J1143" s="1213" t="s">
        <v>24</v>
      </c>
      <c r="K1143" s="1213"/>
      <c r="L1143" s="1213"/>
      <c r="M1143" s="1184" t="s">
        <v>332</v>
      </c>
      <c r="N1143" s="1184"/>
      <c r="O1143" s="4"/>
      <c r="P1143" s="1"/>
    </row>
    <row r="1144" spans="1:19" ht="18.75">
      <c r="A1144" s="1151" t="s">
        <v>1</v>
      </c>
      <c r="B1144" s="1153"/>
      <c r="C1144" s="1154"/>
      <c r="D1144" s="1155" t="s">
        <v>2</v>
      </c>
      <c r="E1144" s="1156"/>
      <c r="F1144" s="1156"/>
      <c r="G1144" s="1156"/>
      <c r="H1144" s="1156"/>
      <c r="I1144" s="1156"/>
      <c r="J1144" s="1156"/>
      <c r="K1144" s="1156"/>
      <c r="L1144" s="1157"/>
      <c r="M1144" s="1158" t="s">
        <v>10</v>
      </c>
      <c r="N1144" s="1158" t="s">
        <v>11</v>
      </c>
      <c r="O1144" s="1"/>
      <c r="P1144" s="1"/>
    </row>
    <row r="1145" spans="1:19" ht="18.75">
      <c r="A1145" s="1161" t="s">
        <v>3</v>
      </c>
      <c r="B1145" s="1161" t="s">
        <v>4</v>
      </c>
      <c r="C1145" s="1163" t="s">
        <v>5</v>
      </c>
      <c r="D1145" s="1165" t="s">
        <v>6</v>
      </c>
      <c r="E1145" s="1151" t="s">
        <v>7</v>
      </c>
      <c r="F1145" s="1153"/>
      <c r="G1145" s="1153"/>
      <c r="H1145" s="1153"/>
      <c r="I1145" s="1153"/>
      <c r="J1145" s="1153"/>
      <c r="K1145" s="1153"/>
      <c r="L1145" s="1154"/>
      <c r="M1145" s="1159"/>
      <c r="N1145" s="1159"/>
      <c r="O1145" s="1"/>
      <c r="P1145" s="1"/>
    </row>
    <row r="1146" spans="1:19" ht="18.75">
      <c r="A1146" s="1162"/>
      <c r="B1146" s="1162"/>
      <c r="C1146" s="1164"/>
      <c r="D1146" s="1166"/>
      <c r="E1146" s="1151" t="s">
        <v>8</v>
      </c>
      <c r="F1146" s="1153"/>
      <c r="G1146" s="1153"/>
      <c r="H1146" s="1153"/>
      <c r="I1146" s="1153"/>
      <c r="J1146" s="1153"/>
      <c r="K1146" s="1154"/>
      <c r="L1146" s="23" t="s">
        <v>9</v>
      </c>
      <c r="M1146" s="1160"/>
      <c r="N1146" s="1160"/>
      <c r="O1146" s="1"/>
      <c r="P1146" s="1"/>
    </row>
    <row r="1147" spans="1:19" ht="34.5" customHeight="1">
      <c r="A1147" s="3"/>
      <c r="B1147" s="3"/>
      <c r="C1147" s="1198" t="s">
        <v>369</v>
      </c>
      <c r="D1147" s="474" t="s">
        <v>29</v>
      </c>
      <c r="E1147" s="1191" t="s">
        <v>468</v>
      </c>
      <c r="F1147" s="1191"/>
      <c r="G1147" s="1191"/>
      <c r="H1147" s="1191"/>
      <c r="I1147" s="1191"/>
      <c r="J1147" s="1244" t="s">
        <v>482</v>
      </c>
      <c r="K1147" s="1194"/>
      <c r="L1147" s="214" t="s">
        <v>486</v>
      </c>
      <c r="M1147" s="1201" t="s">
        <v>483</v>
      </c>
      <c r="N1147" s="1202"/>
      <c r="O1147" s="1"/>
      <c r="P1147" s="1"/>
      <c r="Q1147" s="104"/>
      <c r="R1147" s="104"/>
      <c r="S1147" s="104"/>
    </row>
    <row r="1148" spans="1:19" ht="15.95" customHeight="1">
      <c r="A1148" s="3"/>
      <c r="B1148" s="3"/>
      <c r="C1148" s="1199"/>
      <c r="D1148" s="29"/>
      <c r="E1148" s="1205" t="s">
        <v>30</v>
      </c>
      <c r="F1148" s="1205"/>
      <c r="G1148" s="1205"/>
      <c r="H1148" s="1173">
        <v>69660</v>
      </c>
      <c r="I1148" s="1175"/>
      <c r="J1148" s="1146">
        <v>7490</v>
      </c>
      <c r="K1148" s="1146"/>
      <c r="L1148" s="654">
        <v>27790</v>
      </c>
      <c r="M1148" s="673">
        <v>678</v>
      </c>
      <c r="N1148" s="1247" t="s">
        <v>484</v>
      </c>
      <c r="O1148" s="1"/>
      <c r="P1148" s="1"/>
      <c r="Q1148" s="104"/>
      <c r="R1148" s="104"/>
      <c r="S1148" s="104"/>
    </row>
    <row r="1149" spans="1:19" ht="15.95" customHeight="1">
      <c r="A1149" s="3"/>
      <c r="B1149" s="3"/>
      <c r="C1149" s="1199"/>
      <c r="D1149" s="472"/>
      <c r="E1149" s="1205" t="s">
        <v>143</v>
      </c>
      <c r="F1149" s="1205"/>
      <c r="G1149" s="1205"/>
      <c r="H1149" s="1173">
        <v>8715</v>
      </c>
      <c r="I1149" s="1175"/>
      <c r="J1149" s="1146">
        <v>2065</v>
      </c>
      <c r="K1149" s="1146"/>
      <c r="L1149" s="654">
        <v>2065</v>
      </c>
      <c r="M1149" s="673">
        <v>275</v>
      </c>
      <c r="N1149" s="1203"/>
      <c r="O1149" s="1"/>
      <c r="P1149" s="1"/>
      <c r="Q1149" s="674"/>
      <c r="R1149" s="674"/>
      <c r="S1149" s="674"/>
    </row>
    <row r="1150" spans="1:19" ht="18.75" customHeight="1">
      <c r="A1150" s="3"/>
      <c r="B1150" s="3"/>
      <c r="C1150" s="1199"/>
      <c r="D1150" s="472"/>
      <c r="E1150" s="1205" t="s">
        <v>370</v>
      </c>
      <c r="F1150" s="1205"/>
      <c r="G1150" s="1205"/>
      <c r="H1150" s="1173">
        <v>5000</v>
      </c>
      <c r="I1150" s="1175"/>
      <c r="J1150" s="1146">
        <v>0</v>
      </c>
      <c r="K1150" s="1146"/>
      <c r="L1150" s="654">
        <v>0</v>
      </c>
      <c r="M1150" s="673">
        <v>0</v>
      </c>
      <c r="N1150" s="1203"/>
      <c r="O1150" s="1"/>
      <c r="P1150" s="1"/>
      <c r="Q1150" s="674"/>
      <c r="R1150" s="674"/>
      <c r="S1150" s="674"/>
    </row>
    <row r="1151" spans="1:19" ht="15.95" customHeight="1">
      <c r="A1151" s="3"/>
      <c r="B1151" s="3"/>
      <c r="C1151" s="1199"/>
      <c r="D1151" s="472"/>
      <c r="E1151" s="1458" t="s">
        <v>371</v>
      </c>
      <c r="F1151" s="1458"/>
      <c r="G1151" s="1458"/>
      <c r="H1151" s="1173">
        <v>61830</v>
      </c>
      <c r="I1151" s="1175"/>
      <c r="J1151" s="1146">
        <v>10525</v>
      </c>
      <c r="K1151" s="1146"/>
      <c r="L1151" s="654">
        <v>10525</v>
      </c>
      <c r="M1151" s="673">
        <v>1403</v>
      </c>
      <c r="N1151" s="1203"/>
      <c r="O1151" s="1"/>
      <c r="P1151" s="1"/>
      <c r="Q1151" s="674"/>
      <c r="R1151" s="674"/>
      <c r="S1151" s="674"/>
    </row>
    <row r="1152" spans="1:19" ht="15.95" customHeight="1">
      <c r="A1152" s="3"/>
      <c r="B1152" s="3"/>
      <c r="C1152" s="1199"/>
      <c r="D1152" s="32"/>
      <c r="E1152" s="1205" t="s">
        <v>63</v>
      </c>
      <c r="F1152" s="1205"/>
      <c r="G1152" s="1205"/>
      <c r="H1152" s="1173">
        <v>20000</v>
      </c>
      <c r="I1152" s="1175"/>
      <c r="J1152" s="1146">
        <v>5000</v>
      </c>
      <c r="K1152" s="1146"/>
      <c r="L1152" s="654">
        <v>5000</v>
      </c>
      <c r="M1152" s="673">
        <v>667</v>
      </c>
      <c r="N1152" s="1203"/>
      <c r="O1152" s="1"/>
      <c r="P1152" s="1"/>
      <c r="Q1152" s="674"/>
      <c r="R1152" s="674"/>
      <c r="S1152" s="674"/>
    </row>
    <row r="1153" spans="1:19" ht="15.95" customHeight="1">
      <c r="A1153" s="3"/>
      <c r="B1153" s="3"/>
      <c r="C1153" s="1199"/>
      <c r="D1153" s="472"/>
      <c r="E1153" s="1205" t="s">
        <v>119</v>
      </c>
      <c r="F1153" s="1205"/>
      <c r="G1153" s="1205"/>
      <c r="H1153" s="1173">
        <v>18000</v>
      </c>
      <c r="I1153" s="1175"/>
      <c r="J1153" s="1146">
        <v>3000</v>
      </c>
      <c r="K1153" s="1146"/>
      <c r="L1153" s="654">
        <v>3000</v>
      </c>
      <c r="M1153" s="673">
        <v>400</v>
      </c>
      <c r="N1153" s="1203"/>
      <c r="O1153" s="1"/>
      <c r="P1153" s="1"/>
      <c r="Q1153" s="675"/>
      <c r="R1153" s="675"/>
      <c r="S1153" s="675"/>
    </row>
    <row r="1154" spans="1:19" ht="15.95" customHeight="1">
      <c r="A1154" s="3"/>
      <c r="B1154" s="3"/>
      <c r="C1154" s="1199"/>
      <c r="D1154" s="472"/>
      <c r="E1154" s="1205" t="s">
        <v>64</v>
      </c>
      <c r="F1154" s="1205"/>
      <c r="G1154" s="1205"/>
      <c r="H1154" s="1173">
        <v>2421</v>
      </c>
      <c r="I1154" s="1175"/>
      <c r="J1154" s="1146">
        <v>574</v>
      </c>
      <c r="K1154" s="1146"/>
      <c r="L1154" s="654">
        <v>574</v>
      </c>
      <c r="M1154" s="673">
        <v>77</v>
      </c>
      <c r="N1154" s="1203"/>
      <c r="O1154" s="1"/>
      <c r="P1154" s="1"/>
      <c r="Q1154" s="674"/>
      <c r="R1154" s="674"/>
      <c r="S1154" s="674"/>
    </row>
    <row r="1155" spans="1:19" ht="15.95" customHeight="1" thickBot="1">
      <c r="A1155" s="3"/>
      <c r="B1155" s="3"/>
      <c r="C1155" s="1199"/>
      <c r="D1155" s="472"/>
      <c r="E1155" s="1205" t="s">
        <v>372</v>
      </c>
      <c r="F1155" s="1205"/>
      <c r="G1155" s="1205"/>
      <c r="H1155" s="1241">
        <v>7044</v>
      </c>
      <c r="I1155" s="1242"/>
      <c r="J1155" s="1245">
        <v>763</v>
      </c>
      <c r="K1155" s="1245"/>
      <c r="L1155" s="661">
        <v>763</v>
      </c>
      <c r="M1155" s="682">
        <v>238</v>
      </c>
      <c r="N1155" s="1203"/>
      <c r="O1155" s="1"/>
      <c r="P1155" s="1"/>
      <c r="Q1155" s="674"/>
      <c r="R1155" s="674"/>
      <c r="S1155" s="674"/>
    </row>
    <row r="1156" spans="1:19" ht="15.95" customHeight="1" thickBot="1">
      <c r="A1156" s="3"/>
      <c r="B1156" s="3"/>
      <c r="C1156" s="1199"/>
      <c r="D1156" s="472"/>
      <c r="E1156" s="1191" t="s">
        <v>481</v>
      </c>
      <c r="F1156" s="1191"/>
      <c r="G1156" s="1148"/>
      <c r="H1156" s="1456">
        <f>SUM(H1148:I1155)</f>
        <v>192670</v>
      </c>
      <c r="I1156" s="1457"/>
      <c r="J1156" s="1246">
        <f>SUM(J1148:K1155)</f>
        <v>29417</v>
      </c>
      <c r="K1156" s="1246"/>
      <c r="L1156" s="685">
        <f>SUM(L1148:L1155)</f>
        <v>49717</v>
      </c>
      <c r="M1156" s="686">
        <f>SUM(M1148:M1155)</f>
        <v>3738</v>
      </c>
      <c r="N1156" s="1248"/>
      <c r="O1156" s="1"/>
      <c r="P1156" s="1"/>
      <c r="Q1156" s="674"/>
      <c r="R1156" s="674"/>
      <c r="S1156" s="674"/>
    </row>
    <row r="1157" spans="1:19" ht="15.95" customHeight="1">
      <c r="A1157" s="3"/>
      <c r="B1157" s="3"/>
      <c r="C1157" s="1199"/>
      <c r="D1157" s="472"/>
      <c r="E1157" s="1146"/>
      <c r="F1157" s="1146"/>
      <c r="G1157" s="1146"/>
      <c r="H1157" s="1196"/>
      <c r="I1157" s="1197"/>
      <c r="J1157" s="1166"/>
      <c r="K1157" s="1166"/>
      <c r="L1157" s="683"/>
      <c r="M1157" s="684"/>
      <c r="N1157" s="1203"/>
      <c r="O1157" s="1"/>
      <c r="P1157" s="1"/>
      <c r="Q1157" s="104"/>
      <c r="R1157" s="104"/>
      <c r="S1157" s="104"/>
    </row>
    <row r="1158" spans="1:19" ht="15.95" customHeight="1">
      <c r="A1158" s="3"/>
      <c r="B1158" s="3"/>
      <c r="C1158" s="1199"/>
      <c r="D1158" s="472"/>
      <c r="E1158" s="1146"/>
      <c r="F1158" s="1146"/>
      <c r="G1158" s="1146"/>
      <c r="H1158" s="1173"/>
      <c r="I1158" s="1175"/>
      <c r="J1158" s="1191"/>
      <c r="K1158" s="1191"/>
      <c r="L1158" s="32"/>
      <c r="M1158" s="7"/>
      <c r="N1158" s="1203"/>
      <c r="O1158" s="1"/>
      <c r="P1158" s="1"/>
      <c r="Q1158" s="104"/>
      <c r="R1158" s="104"/>
      <c r="S1158" s="104"/>
    </row>
    <row r="1159" spans="1:19" ht="15.75">
      <c r="A1159" s="3"/>
      <c r="B1159" s="3"/>
      <c r="C1159" s="1200"/>
      <c r="D1159" s="472"/>
      <c r="E1159" s="1146"/>
      <c r="F1159" s="1146"/>
      <c r="G1159" s="1146"/>
      <c r="H1159" s="1173"/>
      <c r="I1159" s="1175"/>
      <c r="J1159" s="1191"/>
      <c r="K1159" s="1191"/>
      <c r="L1159" s="32"/>
      <c r="M1159" s="7"/>
      <c r="N1159" s="1204"/>
      <c r="Q1159" s="104"/>
      <c r="R1159" s="104"/>
      <c r="S1159" s="104"/>
    </row>
    <row r="1160" spans="1:19" ht="15.75">
      <c r="A1160" s="15"/>
      <c r="B1160" s="15"/>
      <c r="C1160" s="167"/>
      <c r="D1160" s="475"/>
      <c r="E1160" s="475"/>
      <c r="F1160" s="475"/>
      <c r="G1160" s="475"/>
      <c r="H1160" s="477"/>
      <c r="I1160" s="477"/>
      <c r="J1160" s="477"/>
      <c r="K1160" s="104"/>
      <c r="L1160" s="104"/>
      <c r="M1160" s="167"/>
      <c r="N1160" s="167"/>
    </row>
    <row r="1161" spans="1:19" ht="15.75">
      <c r="A1161" s="15"/>
      <c r="B1161" s="15"/>
      <c r="C1161" s="167"/>
      <c r="D1161" s="656"/>
      <c r="E1161" s="656"/>
      <c r="F1161" s="656"/>
      <c r="G1161" s="656"/>
      <c r="H1161" s="655"/>
      <c r="I1161" s="655"/>
      <c r="J1161" s="655"/>
      <c r="K1161" s="104"/>
      <c r="L1161" s="104"/>
      <c r="M1161" s="167"/>
      <c r="N1161" s="167"/>
    </row>
    <row r="1162" spans="1:19" ht="15.75">
      <c r="A1162" s="15"/>
      <c r="B1162" s="15"/>
      <c r="C1162" s="167"/>
      <c r="D1162" s="656"/>
      <c r="E1162" s="656"/>
      <c r="F1162" s="656"/>
      <c r="G1162" s="656"/>
      <c r="H1162" s="655"/>
      <c r="I1162" s="655"/>
      <c r="J1162" s="655"/>
      <c r="K1162" s="104"/>
      <c r="L1162" s="104"/>
      <c r="M1162" s="167"/>
      <c r="N1162" s="167"/>
    </row>
    <row r="1163" spans="1:19" ht="15.75">
      <c r="A1163" s="15"/>
      <c r="B1163" s="15"/>
      <c r="C1163" s="167"/>
      <c r="D1163" s="475"/>
      <c r="E1163" s="475"/>
      <c r="F1163" s="475"/>
      <c r="G1163" s="475"/>
      <c r="H1163" s="477"/>
      <c r="I1163" s="477"/>
      <c r="J1163" s="477"/>
      <c r="K1163" s="104"/>
      <c r="L1163" s="104"/>
      <c r="M1163" s="167"/>
      <c r="N1163" s="167"/>
    </row>
    <row r="1164" spans="1:19" s="21" customFormat="1" ht="18.75">
      <c r="A1164" s="1140" t="s">
        <v>12</v>
      </c>
      <c r="B1164" s="1140"/>
      <c r="C1164" s="1140"/>
      <c r="D1164" s="1141" t="s">
        <v>25</v>
      </c>
      <c r="E1164" s="1141"/>
      <c r="F1164" s="1141"/>
      <c r="G1164" s="1141"/>
      <c r="H1164" s="1141"/>
      <c r="I1164" s="19"/>
      <c r="J1164" s="5"/>
      <c r="K1164" s="5"/>
      <c r="L1164" s="1188" t="s">
        <v>13</v>
      </c>
      <c r="M1164" s="1188"/>
      <c r="N1164" s="1188"/>
      <c r="O1164" s="20"/>
      <c r="P1164" s="19"/>
    </row>
    <row r="1166" spans="1:19" s="6" customFormat="1" ht="73.5" customHeight="1">
      <c r="A1166" s="1176" t="s">
        <v>14</v>
      </c>
      <c r="B1166" s="1176"/>
      <c r="C1166" s="1176"/>
      <c r="D1166" s="1176"/>
      <c r="E1166" s="1176"/>
      <c r="F1166" s="1176"/>
      <c r="G1166" s="1176"/>
      <c r="H1166" s="1176"/>
      <c r="I1166" s="1176"/>
      <c r="J1166" s="1176"/>
      <c r="K1166" s="1176"/>
      <c r="L1166" s="1176"/>
      <c r="M1166" s="1176"/>
      <c r="N1166" s="1176"/>
      <c r="O1166" s="5"/>
      <c r="P1166" s="5"/>
    </row>
    <row r="1167" spans="1:19" ht="15" customHeight="1">
      <c r="A1167" s="1206" t="s">
        <v>23</v>
      </c>
      <c r="B1167" s="1206"/>
      <c r="C1167" s="46"/>
      <c r="D1167" s="32"/>
      <c r="E1167" s="1207" t="s">
        <v>21</v>
      </c>
      <c r="F1167" s="1208"/>
      <c r="G1167" s="1208"/>
      <c r="H1167" s="1208"/>
      <c r="I1167" s="1209"/>
      <c r="J1167" s="1210"/>
      <c r="K1167" s="1211"/>
      <c r="L1167" s="1211"/>
      <c r="M1167" s="1211"/>
      <c r="N1167" s="1212"/>
      <c r="O1167" s="2"/>
      <c r="P1167" s="2"/>
    </row>
    <row r="1168" spans="1:19" ht="15.75" customHeight="1">
      <c r="A1168" s="1213" t="s">
        <v>26</v>
      </c>
      <c r="B1168" s="1213"/>
      <c r="C1168" s="484" t="s">
        <v>27</v>
      </c>
      <c r="D1168" s="98"/>
      <c r="E1168" s="1214" t="s">
        <v>20</v>
      </c>
      <c r="F1168" s="1215"/>
      <c r="G1168" s="1215"/>
      <c r="H1168" s="1215"/>
      <c r="I1168" s="1216"/>
      <c r="J1168" s="1210">
        <v>44774</v>
      </c>
      <c r="K1168" s="1217"/>
      <c r="L1168" s="1217"/>
      <c r="M1168" s="1217"/>
      <c r="N1168" s="1218"/>
      <c r="O1168" s="2"/>
      <c r="P1168" s="2"/>
    </row>
    <row r="1169" spans="1:16" ht="17.25" customHeight="1">
      <c r="A1169" s="1213" t="s">
        <v>15</v>
      </c>
      <c r="B1169" s="1213"/>
      <c r="C1169" s="484" t="s">
        <v>17</v>
      </c>
      <c r="D1169" s="98"/>
      <c r="E1169" s="1214" t="s">
        <v>18</v>
      </c>
      <c r="F1169" s="1215"/>
      <c r="G1169" s="1215"/>
      <c r="H1169" s="1215"/>
      <c r="I1169" s="1216"/>
      <c r="J1169" s="1219" t="s">
        <v>381</v>
      </c>
      <c r="K1169" s="1219"/>
      <c r="L1169" s="1219"/>
      <c r="M1169" s="1219"/>
      <c r="N1169" s="1219"/>
      <c r="O1169" s="2"/>
      <c r="P1169" s="2"/>
    </row>
    <row r="1170" spans="1:16" ht="17.25" customHeight="1">
      <c r="A1170" s="1213" t="s">
        <v>16</v>
      </c>
      <c r="B1170" s="1213"/>
      <c r="C1170" s="484">
        <v>90087567</v>
      </c>
      <c r="D1170" s="32"/>
      <c r="E1170" s="1206" t="s">
        <v>19</v>
      </c>
      <c r="F1170" s="1206"/>
      <c r="G1170" s="1206"/>
      <c r="H1170" s="1206"/>
      <c r="I1170" s="1206"/>
      <c r="J1170" s="1146" t="s">
        <v>186</v>
      </c>
      <c r="K1170" s="1146"/>
      <c r="L1170" s="1146"/>
      <c r="M1170" s="1146"/>
      <c r="N1170" s="1146"/>
      <c r="O1170" s="2"/>
      <c r="P1170" s="2"/>
    </row>
    <row r="1171" spans="1:16" ht="13.5" customHeight="1">
      <c r="A1171" s="1184" t="s">
        <v>0</v>
      </c>
      <c r="B1171" s="1184"/>
      <c r="C1171" s="33"/>
      <c r="D1171" s="97"/>
      <c r="E1171" s="1213" t="s">
        <v>22</v>
      </c>
      <c r="F1171" s="1213"/>
      <c r="G1171" s="1213"/>
      <c r="H1171" s="1184" t="s">
        <v>47</v>
      </c>
      <c r="I1171" s="1184"/>
      <c r="J1171" s="1213" t="s">
        <v>24</v>
      </c>
      <c r="K1171" s="1213"/>
      <c r="L1171" s="1213"/>
      <c r="M1171" s="1184" t="s">
        <v>332</v>
      </c>
      <c r="N1171" s="1184"/>
      <c r="O1171" s="4"/>
      <c r="P1171" s="1"/>
    </row>
    <row r="1172" spans="1:16" ht="18.75">
      <c r="A1172" s="1151" t="s">
        <v>1</v>
      </c>
      <c r="B1172" s="1153"/>
      <c r="C1172" s="1154"/>
      <c r="D1172" s="1155" t="s">
        <v>2</v>
      </c>
      <c r="E1172" s="1156"/>
      <c r="F1172" s="1156"/>
      <c r="G1172" s="1156"/>
      <c r="H1172" s="1156"/>
      <c r="I1172" s="1156"/>
      <c r="J1172" s="1156"/>
      <c r="K1172" s="1156"/>
      <c r="L1172" s="1157"/>
      <c r="M1172" s="1158" t="s">
        <v>10</v>
      </c>
      <c r="N1172" s="1158" t="s">
        <v>11</v>
      </c>
      <c r="O1172" s="1"/>
      <c r="P1172" s="1"/>
    </row>
    <row r="1173" spans="1:16" ht="18.75">
      <c r="A1173" s="1161" t="s">
        <v>3</v>
      </c>
      <c r="B1173" s="1161" t="s">
        <v>4</v>
      </c>
      <c r="C1173" s="1163" t="s">
        <v>5</v>
      </c>
      <c r="D1173" s="1165" t="s">
        <v>6</v>
      </c>
      <c r="E1173" s="1151" t="s">
        <v>7</v>
      </c>
      <c r="F1173" s="1153"/>
      <c r="G1173" s="1153"/>
      <c r="H1173" s="1153"/>
      <c r="I1173" s="1153"/>
      <c r="J1173" s="1153"/>
      <c r="K1173" s="1153"/>
      <c r="L1173" s="1154"/>
      <c r="M1173" s="1159"/>
      <c r="N1173" s="1159"/>
      <c r="O1173" s="1"/>
      <c r="P1173" s="1"/>
    </row>
    <row r="1174" spans="1:16" ht="18.75">
      <c r="A1174" s="1162"/>
      <c r="B1174" s="1162"/>
      <c r="C1174" s="1164"/>
      <c r="D1174" s="1166"/>
      <c r="E1174" s="1151" t="s">
        <v>8</v>
      </c>
      <c r="F1174" s="1153"/>
      <c r="G1174" s="1153"/>
      <c r="H1174" s="1153"/>
      <c r="I1174" s="1153"/>
      <c r="J1174" s="1153"/>
      <c r="K1174" s="1154"/>
      <c r="L1174" s="23" t="s">
        <v>9</v>
      </c>
      <c r="M1174" s="1160"/>
      <c r="N1174" s="1160"/>
      <c r="O1174" s="1"/>
      <c r="P1174" s="1"/>
    </row>
    <row r="1175" spans="1:16" ht="18.75">
      <c r="A1175" s="3"/>
      <c r="B1175" s="3"/>
      <c r="C1175" s="1231" t="s">
        <v>382</v>
      </c>
      <c r="D1175" s="485" t="s">
        <v>29</v>
      </c>
      <c r="E1175" s="1258" t="s">
        <v>384</v>
      </c>
      <c r="F1175" s="1259"/>
      <c r="G1175" s="1259"/>
      <c r="H1175" s="1259"/>
      <c r="I1175" s="1259"/>
      <c r="J1175" s="1260"/>
      <c r="K1175" s="1459">
        <v>44774</v>
      </c>
      <c r="L1175" s="1259"/>
      <c r="M1175" s="1260"/>
      <c r="N1175" s="437"/>
      <c r="O1175" s="1"/>
      <c r="P1175" s="1"/>
    </row>
    <row r="1176" spans="1:16" ht="15.95" customHeight="1">
      <c r="A1176" s="3"/>
      <c r="B1176" s="3"/>
      <c r="C1176" s="1232"/>
      <c r="D1176" s="29">
        <v>1820</v>
      </c>
      <c r="E1176" s="1191" t="s">
        <v>63</v>
      </c>
      <c r="F1176" s="1191"/>
      <c r="G1176" s="1191"/>
      <c r="H1176" s="1234">
        <v>14000</v>
      </c>
      <c r="I1176" s="1234"/>
      <c r="J1176" s="1234"/>
      <c r="K1176" s="1170" t="s">
        <v>383</v>
      </c>
      <c r="L1176" s="1171"/>
      <c r="M1176" s="1172"/>
      <c r="N1176" s="164"/>
      <c r="O1176" s="1"/>
      <c r="P1176" s="1"/>
    </row>
    <row r="1177" spans="1:16" ht="38.25" customHeight="1">
      <c r="A1177" s="3"/>
      <c r="B1177" s="3"/>
      <c r="C1177" s="1232"/>
      <c r="D1177" s="483"/>
      <c r="E1177" s="1146"/>
      <c r="F1177" s="1146"/>
      <c r="G1177" s="1146"/>
      <c r="H1177" s="1142"/>
      <c r="I1177" s="1142"/>
      <c r="J1177" s="1142"/>
      <c r="K1177" s="1170" t="s">
        <v>385</v>
      </c>
      <c r="L1177" s="1171"/>
      <c r="M1177" s="1172"/>
      <c r="N1177" s="164"/>
      <c r="O1177" s="1"/>
      <c r="P1177" s="1"/>
    </row>
    <row r="1178" spans="1:16" ht="18.75" customHeight="1">
      <c r="A1178" s="3"/>
      <c r="B1178" s="3"/>
      <c r="C1178" s="1232"/>
      <c r="D1178" s="483"/>
      <c r="E1178" s="1146"/>
      <c r="F1178" s="1146"/>
      <c r="G1178" s="1146"/>
      <c r="H1178" s="1142"/>
      <c r="I1178" s="1142"/>
      <c r="J1178" s="1142"/>
      <c r="K1178" s="1170">
        <v>46000</v>
      </c>
      <c r="L1178" s="1171"/>
      <c r="M1178" s="1172"/>
      <c r="N1178" s="164"/>
      <c r="O1178" s="1"/>
      <c r="P1178" s="1"/>
    </row>
    <row r="1179" spans="1:16" ht="15.95" customHeight="1">
      <c r="A1179" s="3"/>
      <c r="B1179" s="3"/>
      <c r="C1179" s="1232"/>
      <c r="D1179" s="483"/>
      <c r="E1179" s="1219"/>
      <c r="F1179" s="1219"/>
      <c r="G1179" s="1219"/>
      <c r="H1179" s="1142"/>
      <c r="I1179" s="1142"/>
      <c r="J1179" s="1142"/>
      <c r="K1179" s="1170"/>
      <c r="L1179" s="1172"/>
      <c r="M1179" s="164"/>
      <c r="N1179" s="164"/>
      <c r="O1179" s="1"/>
      <c r="P1179" s="1"/>
    </row>
    <row r="1180" spans="1:16" ht="15.95" customHeight="1">
      <c r="A1180" s="3"/>
      <c r="B1180" s="3"/>
      <c r="C1180" s="1232"/>
      <c r="D1180" s="32"/>
      <c r="E1180" s="1146"/>
      <c r="F1180" s="1146"/>
      <c r="G1180" s="1146"/>
      <c r="H1180" s="1262"/>
      <c r="I1180" s="1262"/>
      <c r="J1180" s="1262"/>
      <c r="K1180" s="1282"/>
      <c r="L1180" s="1282"/>
      <c r="M1180" s="164"/>
      <c r="N1180" s="164"/>
      <c r="O1180" s="1"/>
      <c r="P1180" s="1"/>
    </row>
    <row r="1181" spans="1:16" ht="15.95" customHeight="1">
      <c r="A1181" s="3"/>
      <c r="B1181" s="3"/>
      <c r="C1181" s="1232"/>
      <c r="D1181" s="483"/>
      <c r="E1181" s="1146"/>
      <c r="F1181" s="1146"/>
      <c r="G1181" s="1146"/>
      <c r="H1181" s="1142"/>
      <c r="I1181" s="1142"/>
      <c r="J1181" s="1142"/>
      <c r="K1181" s="1143"/>
      <c r="L1181" s="1143"/>
      <c r="M1181" s="164"/>
      <c r="N1181" s="164"/>
      <c r="O1181" s="1"/>
      <c r="P1181" s="1"/>
    </row>
    <row r="1182" spans="1:16" ht="15.95" customHeight="1">
      <c r="A1182" s="3"/>
      <c r="B1182" s="3"/>
      <c r="C1182" s="1232"/>
      <c r="D1182" s="483"/>
      <c r="E1182" s="1146"/>
      <c r="F1182" s="1146"/>
      <c r="G1182" s="1146"/>
      <c r="H1182" s="1142"/>
      <c r="I1182" s="1142"/>
      <c r="J1182" s="1142"/>
      <c r="K1182" s="1143"/>
      <c r="L1182" s="1143"/>
      <c r="M1182" s="164"/>
      <c r="N1182" s="164"/>
      <c r="O1182" s="1"/>
      <c r="P1182" s="1"/>
    </row>
    <row r="1183" spans="1:16" ht="15.95" customHeight="1">
      <c r="A1183" s="3"/>
      <c r="B1183" s="3"/>
      <c r="C1183" s="1232"/>
      <c r="D1183" s="483"/>
      <c r="E1183" s="1146"/>
      <c r="F1183" s="1146"/>
      <c r="G1183" s="1146"/>
      <c r="H1183" s="1142"/>
      <c r="I1183" s="1142"/>
      <c r="J1183" s="1142"/>
      <c r="K1183" s="1143"/>
      <c r="L1183" s="1143"/>
      <c r="M1183" s="164"/>
      <c r="N1183" s="164"/>
      <c r="O1183" s="1"/>
      <c r="P1183" s="1"/>
    </row>
    <row r="1184" spans="1:16" ht="15.95" customHeight="1">
      <c r="A1184" s="3"/>
      <c r="B1184" s="3"/>
      <c r="C1184" s="1232"/>
      <c r="D1184" s="483"/>
      <c r="E1184" s="1146"/>
      <c r="F1184" s="1146"/>
      <c r="G1184" s="1146"/>
      <c r="H1184" s="1142"/>
      <c r="I1184" s="1142"/>
      <c r="J1184" s="1142"/>
      <c r="K1184" s="1143"/>
      <c r="L1184" s="1143"/>
      <c r="M1184" s="7"/>
      <c r="N1184" s="7"/>
      <c r="O1184" s="1"/>
      <c r="P1184" s="1"/>
    </row>
    <row r="1185" spans="1:16" ht="15.75">
      <c r="A1185" s="3"/>
      <c r="B1185" s="3"/>
      <c r="C1185" s="1233"/>
      <c r="D1185" s="483"/>
      <c r="E1185" s="1146"/>
      <c r="F1185" s="1146"/>
      <c r="G1185" s="1146"/>
      <c r="H1185" s="1142"/>
      <c r="I1185" s="1142"/>
      <c r="J1185" s="1142"/>
      <c r="K1185" s="1143"/>
      <c r="L1185" s="1143"/>
      <c r="M1185" s="7"/>
      <c r="N1185" s="7"/>
    </row>
    <row r="1186" spans="1:16" ht="15.75">
      <c r="A1186" s="15"/>
      <c r="B1186" s="15"/>
      <c r="C1186" s="167"/>
      <c r="D1186" s="486"/>
      <c r="E1186" s="486"/>
      <c r="F1186" s="486"/>
      <c r="G1186" s="486"/>
      <c r="H1186" s="487"/>
      <c r="I1186" s="487"/>
      <c r="J1186" s="487"/>
      <c r="K1186" s="104"/>
      <c r="L1186" s="104"/>
      <c r="M1186" s="167"/>
      <c r="N1186" s="167"/>
    </row>
    <row r="1187" spans="1:16" ht="15.75">
      <c r="A1187" s="15"/>
      <c r="B1187" s="15"/>
      <c r="C1187" s="167"/>
      <c r="D1187" s="486"/>
      <c r="E1187" s="486"/>
      <c r="F1187" s="486"/>
      <c r="G1187" s="486"/>
      <c r="H1187" s="487"/>
      <c r="I1187" s="487"/>
      <c r="J1187" s="487"/>
      <c r="K1187" s="104"/>
      <c r="L1187" s="104"/>
      <c r="M1187" s="167"/>
      <c r="N1187" s="167"/>
    </row>
    <row r="1188" spans="1:16" ht="15.75">
      <c r="A1188" s="15"/>
      <c r="B1188" s="15"/>
      <c r="C1188" s="167"/>
      <c r="D1188" s="486"/>
      <c r="E1188" s="486"/>
      <c r="F1188" s="486"/>
      <c r="G1188" s="486"/>
      <c r="H1188" s="487"/>
      <c r="I1188" s="487"/>
      <c r="J1188" s="487"/>
      <c r="K1188" s="104"/>
      <c r="L1188" s="104"/>
      <c r="M1188" s="167"/>
      <c r="N1188" s="167"/>
    </row>
    <row r="1189" spans="1:16" ht="15.75">
      <c r="A1189" s="15"/>
      <c r="B1189" s="15"/>
      <c r="C1189" s="167"/>
      <c r="D1189" s="486"/>
      <c r="E1189" s="486"/>
      <c r="F1189" s="486"/>
      <c r="G1189" s="486"/>
      <c r="H1189" s="487"/>
      <c r="I1189" s="487"/>
      <c r="J1189" s="487"/>
      <c r="K1189" s="104"/>
      <c r="L1189" s="104"/>
      <c r="M1189" s="167"/>
      <c r="N1189" s="167"/>
    </row>
    <row r="1190" spans="1:16" s="21" customFormat="1" ht="18.75">
      <c r="A1190" s="1140" t="s">
        <v>12</v>
      </c>
      <c r="B1190" s="1140"/>
      <c r="C1190" s="1140"/>
      <c r="D1190" s="1141" t="s">
        <v>25</v>
      </c>
      <c r="E1190" s="1141"/>
      <c r="F1190" s="1141"/>
      <c r="G1190" s="1141"/>
      <c r="H1190" s="1141"/>
      <c r="I1190" s="19"/>
      <c r="J1190" s="5"/>
      <c r="K1190" s="5"/>
      <c r="L1190" s="1188" t="s">
        <v>13</v>
      </c>
      <c r="M1190" s="1188"/>
      <c r="N1190" s="1188"/>
      <c r="O1190" s="20"/>
      <c r="P1190" s="19"/>
    </row>
    <row r="1194" spans="1:16" s="6" customFormat="1" ht="73.5" customHeight="1">
      <c r="A1194" s="1176" t="s">
        <v>14</v>
      </c>
      <c r="B1194" s="1176"/>
      <c r="C1194" s="1176"/>
      <c r="D1194" s="1176"/>
      <c r="E1194" s="1176"/>
      <c r="F1194" s="1176"/>
      <c r="G1194" s="1176"/>
      <c r="H1194" s="1176"/>
      <c r="I1194" s="1176"/>
      <c r="J1194" s="1176"/>
      <c r="K1194" s="1176"/>
      <c r="L1194" s="1176"/>
      <c r="M1194" s="1176"/>
      <c r="N1194" s="1176"/>
      <c r="O1194" s="5"/>
      <c r="P1194" s="5"/>
    </row>
    <row r="1195" spans="1:16" ht="15" customHeight="1">
      <c r="A1195" s="1206" t="s">
        <v>23</v>
      </c>
      <c r="B1195" s="1206"/>
      <c r="C1195" s="46">
        <v>44778</v>
      </c>
      <c r="D1195" s="32"/>
      <c r="E1195" s="1207" t="s">
        <v>21</v>
      </c>
      <c r="F1195" s="1208"/>
      <c r="G1195" s="1208"/>
      <c r="H1195" s="1208"/>
      <c r="I1195" s="1209"/>
      <c r="J1195" s="1281"/>
      <c r="K1195" s="1211"/>
      <c r="L1195" s="1211"/>
      <c r="M1195" s="1211"/>
      <c r="N1195" s="1212"/>
      <c r="O1195" s="2"/>
      <c r="P1195" s="2"/>
    </row>
    <row r="1196" spans="1:16" ht="15.75" customHeight="1">
      <c r="A1196" s="1213" t="s">
        <v>26</v>
      </c>
      <c r="B1196" s="1213"/>
      <c r="C1196" s="494" t="s">
        <v>27</v>
      </c>
      <c r="D1196" s="98"/>
      <c r="E1196" s="1214" t="s">
        <v>20</v>
      </c>
      <c r="F1196" s="1215"/>
      <c r="G1196" s="1215"/>
      <c r="H1196" s="1215"/>
      <c r="I1196" s="1216"/>
      <c r="J1196" s="1210">
        <v>44774</v>
      </c>
      <c r="K1196" s="1217"/>
      <c r="L1196" s="1217"/>
      <c r="M1196" s="1217"/>
      <c r="N1196" s="1218"/>
      <c r="O1196" s="2"/>
      <c r="P1196" s="2"/>
    </row>
    <row r="1197" spans="1:16" ht="17.25" customHeight="1">
      <c r="A1197" s="1213" t="s">
        <v>15</v>
      </c>
      <c r="B1197" s="1213"/>
      <c r="C1197" s="494" t="s">
        <v>17</v>
      </c>
      <c r="D1197" s="98"/>
      <c r="E1197" s="1214" t="s">
        <v>18</v>
      </c>
      <c r="F1197" s="1215"/>
      <c r="G1197" s="1215"/>
      <c r="H1197" s="1215"/>
      <c r="I1197" s="1216"/>
      <c r="J1197" s="1219" t="s">
        <v>425</v>
      </c>
      <c r="K1197" s="1219"/>
      <c r="L1197" s="1219"/>
      <c r="M1197" s="1219"/>
      <c r="N1197" s="1219"/>
      <c r="O1197" s="2"/>
      <c r="P1197" s="2"/>
    </row>
    <row r="1198" spans="1:16" ht="17.25" customHeight="1">
      <c r="A1198" s="1213" t="s">
        <v>16</v>
      </c>
      <c r="B1198" s="1213"/>
      <c r="C1198" s="494"/>
      <c r="D1198" s="32"/>
      <c r="E1198" s="1206" t="s">
        <v>19</v>
      </c>
      <c r="F1198" s="1206"/>
      <c r="G1198" s="1206"/>
      <c r="H1198" s="1206"/>
      <c r="I1198" s="1206"/>
      <c r="J1198" s="1146" t="s">
        <v>298</v>
      </c>
      <c r="K1198" s="1146"/>
      <c r="L1198" s="1146"/>
      <c r="M1198" s="1146"/>
      <c r="N1198" s="1146"/>
      <c r="O1198" s="2"/>
      <c r="P1198" s="2"/>
    </row>
    <row r="1199" spans="1:16" ht="13.5" customHeight="1">
      <c r="A1199" s="1184" t="s">
        <v>0</v>
      </c>
      <c r="B1199" s="1184"/>
      <c r="C1199" s="33"/>
      <c r="D1199" s="97"/>
      <c r="E1199" s="1213" t="s">
        <v>22</v>
      </c>
      <c r="F1199" s="1213"/>
      <c r="G1199" s="1213"/>
      <c r="H1199" s="1184" t="s">
        <v>111</v>
      </c>
      <c r="I1199" s="1184"/>
      <c r="J1199" s="1213" t="s">
        <v>24</v>
      </c>
      <c r="K1199" s="1213"/>
      <c r="L1199" s="1213"/>
      <c r="M1199" s="1184" t="s">
        <v>297</v>
      </c>
      <c r="N1199" s="1184"/>
      <c r="O1199" s="4"/>
      <c r="P1199" s="1"/>
    </row>
    <row r="1200" spans="1:16" ht="18.75">
      <c r="A1200" s="1151" t="s">
        <v>1</v>
      </c>
      <c r="B1200" s="1153"/>
      <c r="C1200" s="1154"/>
      <c r="D1200" s="1155" t="s">
        <v>2</v>
      </c>
      <c r="E1200" s="1156"/>
      <c r="F1200" s="1156"/>
      <c r="G1200" s="1156"/>
      <c r="H1200" s="1156"/>
      <c r="I1200" s="1156"/>
      <c r="J1200" s="1156"/>
      <c r="K1200" s="1156"/>
      <c r="L1200" s="1157"/>
      <c r="M1200" s="1158" t="s">
        <v>10</v>
      </c>
      <c r="N1200" s="1158" t="s">
        <v>11</v>
      </c>
      <c r="O1200" s="1"/>
      <c r="P1200" s="1"/>
    </row>
    <row r="1201" spans="1:16" ht="18.75">
      <c r="A1201" s="1161" t="s">
        <v>3</v>
      </c>
      <c r="B1201" s="1161" t="s">
        <v>4</v>
      </c>
      <c r="C1201" s="1163" t="s">
        <v>5</v>
      </c>
      <c r="D1201" s="1165" t="s">
        <v>6</v>
      </c>
      <c r="E1201" s="1151" t="s">
        <v>7</v>
      </c>
      <c r="F1201" s="1153"/>
      <c r="G1201" s="1153"/>
      <c r="H1201" s="1153"/>
      <c r="I1201" s="1153"/>
      <c r="J1201" s="1153"/>
      <c r="K1201" s="1153"/>
      <c r="L1201" s="1154"/>
      <c r="M1201" s="1159"/>
      <c r="N1201" s="1159"/>
      <c r="O1201" s="1"/>
      <c r="P1201" s="1"/>
    </row>
    <row r="1202" spans="1:16" ht="18.75">
      <c r="A1202" s="1162"/>
      <c r="B1202" s="1162"/>
      <c r="C1202" s="1164"/>
      <c r="D1202" s="1166"/>
      <c r="E1202" s="1151" t="s">
        <v>8</v>
      </c>
      <c r="F1202" s="1153"/>
      <c r="G1202" s="1153"/>
      <c r="H1202" s="1153"/>
      <c r="I1202" s="1153"/>
      <c r="J1202" s="1153"/>
      <c r="K1202" s="1154"/>
      <c r="L1202" s="23" t="s">
        <v>9</v>
      </c>
      <c r="M1202" s="1160"/>
      <c r="N1202" s="1160"/>
      <c r="O1202" s="1"/>
      <c r="P1202" s="1"/>
    </row>
    <row r="1203" spans="1:16" ht="55.5" customHeight="1">
      <c r="A1203" s="491"/>
      <c r="B1203" s="491"/>
      <c r="C1203" s="495"/>
      <c r="D1203" s="492"/>
      <c r="E1203" s="1184" t="s">
        <v>426</v>
      </c>
      <c r="F1203" s="1184"/>
      <c r="G1203" s="1184"/>
      <c r="H1203" s="1184"/>
      <c r="I1203" s="1184"/>
      <c r="J1203" s="1273" t="s">
        <v>428</v>
      </c>
      <c r="K1203" s="1195"/>
      <c r="L1203" s="1145"/>
      <c r="M1203" s="1151"/>
      <c r="N1203" s="1154"/>
      <c r="O1203" s="1"/>
      <c r="P1203" s="1"/>
    </row>
    <row r="1204" spans="1:16" ht="15.95" customHeight="1">
      <c r="A1204" s="3"/>
      <c r="B1204" s="3"/>
      <c r="C1204" s="1276" t="s">
        <v>427</v>
      </c>
      <c r="D1204" s="492" t="s">
        <v>29</v>
      </c>
      <c r="E1204" s="1234" t="s">
        <v>99</v>
      </c>
      <c r="F1204" s="1234"/>
      <c r="G1204" s="1234"/>
      <c r="H1204" s="1234"/>
      <c r="I1204" s="1234"/>
      <c r="J1204" s="525"/>
      <c r="K1204" s="526"/>
      <c r="L1204" s="76"/>
      <c r="M1204" s="1258"/>
      <c r="N1204" s="1260"/>
      <c r="O1204" s="1"/>
      <c r="P1204" s="1"/>
    </row>
    <row r="1205" spans="1:16" ht="15.95" customHeight="1">
      <c r="A1205" s="3"/>
      <c r="B1205" s="3"/>
      <c r="C1205" s="1276"/>
      <c r="D1205" s="29">
        <v>1</v>
      </c>
      <c r="E1205" s="1146" t="s">
        <v>30</v>
      </c>
      <c r="F1205" s="1146"/>
      <c r="G1205" s="1146"/>
      <c r="H1205" s="1142">
        <v>10260</v>
      </c>
      <c r="I1205" s="1142"/>
      <c r="J1205" s="1142">
        <v>10260</v>
      </c>
      <c r="K1205" s="1142"/>
      <c r="L1205" s="527"/>
      <c r="M1205" s="1277"/>
      <c r="N1205" s="1278"/>
      <c r="O1205" s="1"/>
      <c r="P1205" s="1"/>
    </row>
    <row r="1206" spans="1:16" ht="15.95" customHeight="1">
      <c r="A1206" s="3"/>
      <c r="B1206" s="3"/>
      <c r="C1206" s="1276"/>
      <c r="D1206" s="490">
        <v>1001</v>
      </c>
      <c r="E1206" s="1146" t="s">
        <v>31</v>
      </c>
      <c r="F1206" s="1146"/>
      <c r="G1206" s="1146"/>
      <c r="H1206" s="1142">
        <v>2187</v>
      </c>
      <c r="I1206" s="1142"/>
      <c r="J1206" s="1142">
        <v>2187</v>
      </c>
      <c r="K1206" s="1142"/>
      <c r="L1206" s="527"/>
      <c r="M1206" s="1277"/>
      <c r="N1206" s="1278"/>
      <c r="O1206" s="1"/>
      <c r="P1206" s="1"/>
    </row>
    <row r="1207" spans="1:16" ht="15.95" customHeight="1">
      <c r="A1207" s="3"/>
      <c r="B1207" s="3"/>
      <c r="C1207" s="1276"/>
      <c r="D1207" s="490">
        <v>1300</v>
      </c>
      <c r="E1207" s="1146" t="s">
        <v>73</v>
      </c>
      <c r="F1207" s="1146"/>
      <c r="G1207" s="1146"/>
      <c r="H1207" s="1142">
        <v>1500</v>
      </c>
      <c r="I1207" s="1142"/>
      <c r="J1207" s="1142">
        <v>1500</v>
      </c>
      <c r="K1207" s="1142"/>
      <c r="L1207" s="527"/>
      <c r="M1207" s="1277"/>
      <c r="N1207" s="1278"/>
      <c r="O1207" s="1"/>
      <c r="P1207" s="1"/>
    </row>
    <row r="1208" spans="1:16" ht="15.95" customHeight="1">
      <c r="A1208" s="3"/>
      <c r="B1208" s="3"/>
      <c r="C1208" s="1276"/>
      <c r="D1208" s="490">
        <v>1584</v>
      </c>
      <c r="E1208" s="1146" t="s">
        <v>74</v>
      </c>
      <c r="F1208" s="1146"/>
      <c r="G1208" s="1146"/>
      <c r="H1208" s="1142">
        <v>6000</v>
      </c>
      <c r="I1208" s="1142"/>
      <c r="J1208" s="1142">
        <v>6000</v>
      </c>
      <c r="K1208" s="1142"/>
      <c r="L1208" s="527"/>
      <c r="M1208" s="1277"/>
      <c r="N1208" s="1278"/>
      <c r="O1208" s="1"/>
      <c r="P1208" s="1"/>
    </row>
    <row r="1209" spans="1:16" ht="15.95" customHeight="1">
      <c r="A1209" s="3"/>
      <c r="B1209" s="3"/>
      <c r="C1209" s="1276"/>
      <c r="D1209" s="490">
        <v>1810</v>
      </c>
      <c r="E1209" s="1146" t="s">
        <v>300</v>
      </c>
      <c r="F1209" s="1146"/>
      <c r="G1209" s="1146"/>
      <c r="H1209" s="1142">
        <f>SUM(H1205/2+H1205)</f>
        <v>15390</v>
      </c>
      <c r="I1209" s="1142"/>
      <c r="J1209" s="1142">
        <f>SUM(J1205/2+J1205)</f>
        <v>15390</v>
      </c>
      <c r="K1209" s="1142"/>
      <c r="L1209" s="527"/>
      <c r="M1209" s="1277"/>
      <c r="N1209" s="1278"/>
      <c r="O1209" s="1"/>
      <c r="P1209" s="1"/>
    </row>
    <row r="1210" spans="1:16" ht="15.95" customHeight="1">
      <c r="A1210" s="3"/>
      <c r="B1210" s="3"/>
      <c r="C1210" s="1276"/>
      <c r="D1210" s="490">
        <v>1820</v>
      </c>
      <c r="E1210" s="1146" t="s">
        <v>72</v>
      </c>
      <c r="F1210" s="1146"/>
      <c r="G1210" s="1146"/>
      <c r="H1210" s="1142">
        <v>9000</v>
      </c>
      <c r="I1210" s="1142"/>
      <c r="J1210" s="1142">
        <v>9000</v>
      </c>
      <c r="K1210" s="1142"/>
      <c r="L1210" s="527"/>
      <c r="M1210" s="1277"/>
      <c r="N1210" s="1278"/>
      <c r="O1210" s="1"/>
      <c r="P1210" s="1"/>
    </row>
    <row r="1211" spans="1:16" ht="15.95" customHeight="1">
      <c r="A1211" s="3"/>
      <c r="B1211" s="3"/>
      <c r="C1211" s="1276"/>
      <c r="D1211" s="490">
        <v>2211</v>
      </c>
      <c r="E1211" s="1146" t="s">
        <v>73</v>
      </c>
      <c r="F1211" s="1146"/>
      <c r="G1211" s="1146"/>
      <c r="H1211" s="1142">
        <v>859</v>
      </c>
      <c r="I1211" s="1142"/>
      <c r="J1211" s="1142">
        <v>859</v>
      </c>
      <c r="K1211" s="1142"/>
      <c r="L1211" s="527"/>
      <c r="M1211" s="1277"/>
      <c r="N1211" s="1278"/>
      <c r="O1211" s="1"/>
      <c r="P1211" s="1"/>
    </row>
    <row r="1212" spans="1:16" ht="15.95" customHeight="1">
      <c r="A1212" s="3"/>
      <c r="B1212" s="3"/>
      <c r="C1212" s="1276"/>
      <c r="D1212" s="490">
        <v>2224</v>
      </c>
      <c r="E1212" s="1146" t="s">
        <v>33</v>
      </c>
      <c r="F1212" s="1146"/>
      <c r="G1212" s="1146"/>
      <c r="H1212" s="1142">
        <f>SUM(H1205*10%)</f>
        <v>1026</v>
      </c>
      <c r="I1212" s="1142"/>
      <c r="J1212" s="1142">
        <f>SUM(J1205*10%)</f>
        <v>1026</v>
      </c>
      <c r="K1212" s="1142"/>
      <c r="L1212" s="527"/>
      <c r="M1212" s="1277"/>
      <c r="N1212" s="1278"/>
      <c r="O1212" s="1"/>
      <c r="P1212" s="1"/>
    </row>
    <row r="1213" spans="1:16" ht="15.95" customHeight="1">
      <c r="A1213" s="3"/>
      <c r="B1213" s="3"/>
      <c r="C1213" s="1276"/>
      <c r="D1213" s="490">
        <v>2247</v>
      </c>
      <c r="E1213" s="1146" t="s">
        <v>34</v>
      </c>
      <c r="F1213" s="1146"/>
      <c r="G1213" s="1146"/>
      <c r="H1213" s="1142">
        <v>1026</v>
      </c>
      <c r="I1213" s="1142"/>
      <c r="J1213" s="1142">
        <v>1026</v>
      </c>
      <c r="K1213" s="1142"/>
      <c r="L1213" s="527"/>
      <c r="M1213" s="1277"/>
      <c r="N1213" s="1278"/>
      <c r="O1213" s="1"/>
      <c r="P1213" s="1"/>
    </row>
    <row r="1214" spans="1:16" ht="15.95" customHeight="1">
      <c r="A1214" s="3"/>
      <c r="B1214" s="3"/>
      <c r="C1214" s="1276"/>
      <c r="D1214" s="490">
        <v>2264</v>
      </c>
      <c r="E1214" s="1146" t="s">
        <v>45</v>
      </c>
      <c r="F1214" s="1146"/>
      <c r="G1214" s="1146"/>
      <c r="H1214" s="1142">
        <v>1026</v>
      </c>
      <c r="I1214" s="1142"/>
      <c r="J1214" s="1142">
        <v>1026</v>
      </c>
      <c r="K1214" s="1142"/>
      <c r="L1214" s="527"/>
      <c r="M1214" s="1277"/>
      <c r="N1214" s="1278"/>
      <c r="O1214" s="1"/>
      <c r="P1214" s="1"/>
    </row>
    <row r="1215" spans="1:16" ht="15.95" customHeight="1">
      <c r="A1215" s="3"/>
      <c r="B1215" s="3"/>
      <c r="C1215" s="1276"/>
      <c r="D1215" s="490">
        <v>2309</v>
      </c>
      <c r="E1215" s="1146" t="s">
        <v>36</v>
      </c>
      <c r="F1215" s="1146"/>
      <c r="G1215" s="1146"/>
      <c r="H1215" s="1142">
        <v>1026</v>
      </c>
      <c r="I1215" s="1142"/>
      <c r="J1215" s="1142">
        <v>1026</v>
      </c>
      <c r="K1215" s="1142"/>
      <c r="L1215" s="527"/>
      <c r="M1215" s="1277"/>
      <c r="N1215" s="1278"/>
      <c r="O1215" s="1"/>
      <c r="P1215" s="1"/>
    </row>
    <row r="1216" spans="1:16" ht="15.95" customHeight="1">
      <c r="A1216" s="3"/>
      <c r="B1216" s="3"/>
      <c r="C1216" s="7"/>
      <c r="D1216" s="490"/>
      <c r="E1216" s="1191" t="s">
        <v>76</v>
      </c>
      <c r="F1216" s="1191"/>
      <c r="G1216" s="1191"/>
      <c r="H1216" s="1234">
        <f>SUM(H1205:I1215)</f>
        <v>49300</v>
      </c>
      <c r="I1216" s="1234"/>
      <c r="J1216" s="1270">
        <f>SUM(J1205:K1215)</f>
        <v>49300</v>
      </c>
      <c r="K1216" s="1271"/>
      <c r="L1216" s="76"/>
      <c r="M1216" s="1279"/>
      <c r="N1216" s="1280"/>
      <c r="O1216" s="1"/>
      <c r="P1216" s="1"/>
    </row>
    <row r="1219" spans="1:16" s="21" customFormat="1" ht="18.75">
      <c r="A1219" s="1140" t="s">
        <v>12</v>
      </c>
      <c r="B1219" s="1140"/>
      <c r="C1219" s="1140"/>
      <c r="D1219" s="1141" t="s">
        <v>25</v>
      </c>
      <c r="E1219" s="1141"/>
      <c r="F1219" s="1141"/>
      <c r="G1219" s="1141"/>
      <c r="H1219" s="1141"/>
      <c r="I1219" s="19"/>
      <c r="J1219" s="5"/>
      <c r="K1219" s="5"/>
      <c r="L1219" s="1188" t="s">
        <v>13</v>
      </c>
      <c r="M1219" s="1188"/>
      <c r="N1219" s="1188"/>
      <c r="O1219" s="20"/>
      <c r="P1219" s="19"/>
    </row>
    <row r="1221" spans="1:16" s="6" customFormat="1" ht="73.5" customHeight="1">
      <c r="A1221" s="1176" t="s">
        <v>14</v>
      </c>
      <c r="B1221" s="1176"/>
      <c r="C1221" s="1176"/>
      <c r="D1221" s="1176"/>
      <c r="E1221" s="1176"/>
      <c r="F1221" s="1176"/>
      <c r="G1221" s="1176"/>
      <c r="H1221" s="1176"/>
      <c r="I1221" s="1176"/>
      <c r="J1221" s="1176"/>
      <c r="K1221" s="1176"/>
      <c r="L1221" s="1176"/>
      <c r="M1221" s="1176"/>
      <c r="N1221" s="1176"/>
      <c r="O1221" s="5"/>
      <c r="P1221" s="5"/>
    </row>
    <row r="1222" spans="1:16" ht="15" customHeight="1">
      <c r="A1222" s="1206" t="s">
        <v>23</v>
      </c>
      <c r="B1222" s="1206"/>
      <c r="C1222" s="46">
        <v>44783</v>
      </c>
      <c r="D1222" s="32"/>
      <c r="E1222" s="1207" t="s">
        <v>21</v>
      </c>
      <c r="F1222" s="1208"/>
      <c r="G1222" s="1208"/>
      <c r="H1222" s="1208"/>
      <c r="I1222" s="1209"/>
      <c r="J1222" s="1281"/>
      <c r="K1222" s="1211"/>
      <c r="L1222" s="1211"/>
      <c r="M1222" s="1211"/>
      <c r="N1222" s="1212"/>
      <c r="O1222" s="2"/>
      <c r="P1222" s="2"/>
    </row>
    <row r="1223" spans="1:16" ht="15.75" customHeight="1">
      <c r="A1223" s="1213" t="s">
        <v>26</v>
      </c>
      <c r="B1223" s="1213"/>
      <c r="C1223" s="552" t="s">
        <v>27</v>
      </c>
      <c r="D1223" s="98"/>
      <c r="E1223" s="1214" t="s">
        <v>20</v>
      </c>
      <c r="F1223" s="1215"/>
      <c r="G1223" s="1215"/>
      <c r="H1223" s="1215"/>
      <c r="I1223" s="1216"/>
      <c r="J1223" s="1210">
        <v>44774</v>
      </c>
      <c r="K1223" s="1217"/>
      <c r="L1223" s="1217"/>
      <c r="M1223" s="1217"/>
      <c r="N1223" s="1218"/>
      <c r="O1223" s="2"/>
      <c r="P1223" s="2"/>
    </row>
    <row r="1224" spans="1:16" ht="17.25" customHeight="1">
      <c r="A1224" s="1213" t="s">
        <v>15</v>
      </c>
      <c r="B1224" s="1213"/>
      <c r="C1224" s="552" t="s">
        <v>17</v>
      </c>
      <c r="D1224" s="98"/>
      <c r="E1224" s="1214" t="s">
        <v>18</v>
      </c>
      <c r="F1224" s="1215"/>
      <c r="G1224" s="1215"/>
      <c r="H1224" s="1215"/>
      <c r="I1224" s="1216"/>
      <c r="J1224" s="1219" t="s">
        <v>434</v>
      </c>
      <c r="K1224" s="1219"/>
      <c r="L1224" s="1219"/>
      <c r="M1224" s="1219"/>
      <c r="N1224" s="1219"/>
      <c r="O1224" s="2"/>
      <c r="P1224" s="2"/>
    </row>
    <row r="1225" spans="1:16" ht="17.25" customHeight="1">
      <c r="A1225" s="1213" t="s">
        <v>16</v>
      </c>
      <c r="B1225" s="1213"/>
      <c r="C1225" s="552"/>
      <c r="D1225" s="32"/>
      <c r="E1225" s="1206" t="s">
        <v>19</v>
      </c>
      <c r="F1225" s="1206"/>
      <c r="G1225" s="1206"/>
      <c r="H1225" s="1206"/>
      <c r="I1225" s="1206"/>
      <c r="J1225" s="1146" t="s">
        <v>435</v>
      </c>
      <c r="K1225" s="1146"/>
      <c r="L1225" s="1146"/>
      <c r="M1225" s="1146"/>
      <c r="N1225" s="1146"/>
      <c r="O1225" s="2"/>
      <c r="P1225" s="2"/>
    </row>
    <row r="1226" spans="1:16" ht="13.5" customHeight="1">
      <c r="A1226" s="1184" t="s">
        <v>0</v>
      </c>
      <c r="B1226" s="1184"/>
      <c r="C1226" s="33"/>
      <c r="D1226" s="97"/>
      <c r="E1226" s="1213" t="s">
        <v>22</v>
      </c>
      <c r="F1226" s="1213"/>
      <c r="G1226" s="1213"/>
      <c r="H1226" s="1184" t="s">
        <v>423</v>
      </c>
      <c r="I1226" s="1184"/>
      <c r="J1226" s="1213" t="s">
        <v>24</v>
      </c>
      <c r="K1226" s="1213"/>
      <c r="L1226" s="1213"/>
      <c r="M1226" s="1282" t="s">
        <v>136</v>
      </c>
      <c r="N1226" s="1282"/>
      <c r="O1226" s="4"/>
      <c r="P1226" s="1"/>
    </row>
    <row r="1227" spans="1:16" ht="18.75">
      <c r="A1227" s="1151" t="s">
        <v>1</v>
      </c>
      <c r="B1227" s="1153"/>
      <c r="C1227" s="1154"/>
      <c r="D1227" s="1155" t="s">
        <v>2</v>
      </c>
      <c r="E1227" s="1156"/>
      <c r="F1227" s="1156"/>
      <c r="G1227" s="1156"/>
      <c r="H1227" s="1156"/>
      <c r="I1227" s="1156"/>
      <c r="J1227" s="1156"/>
      <c r="K1227" s="1156"/>
      <c r="L1227" s="1157"/>
      <c r="M1227" s="1158" t="s">
        <v>10</v>
      </c>
      <c r="N1227" s="1158" t="s">
        <v>11</v>
      </c>
      <c r="O1227" s="1"/>
      <c r="P1227" s="1"/>
    </row>
    <row r="1228" spans="1:16" ht="18.75">
      <c r="A1228" s="1161" t="s">
        <v>3</v>
      </c>
      <c r="B1228" s="1161" t="s">
        <v>4</v>
      </c>
      <c r="C1228" s="1163" t="s">
        <v>5</v>
      </c>
      <c r="D1228" s="1165" t="s">
        <v>6</v>
      </c>
      <c r="E1228" s="1151" t="s">
        <v>7</v>
      </c>
      <c r="F1228" s="1153"/>
      <c r="G1228" s="1153"/>
      <c r="H1228" s="1153"/>
      <c r="I1228" s="1153"/>
      <c r="J1228" s="1153"/>
      <c r="K1228" s="1153"/>
      <c r="L1228" s="1154"/>
      <c r="M1228" s="1159"/>
      <c r="N1228" s="1159"/>
      <c r="O1228" s="1"/>
      <c r="P1228" s="1"/>
    </row>
    <row r="1229" spans="1:16" ht="18.75">
      <c r="A1229" s="1162"/>
      <c r="B1229" s="1162"/>
      <c r="C1229" s="1164"/>
      <c r="D1229" s="1166"/>
      <c r="E1229" s="1151" t="s">
        <v>8</v>
      </c>
      <c r="F1229" s="1153"/>
      <c r="G1229" s="1153"/>
      <c r="H1229" s="1153"/>
      <c r="I1229" s="1153"/>
      <c r="J1229" s="1153"/>
      <c r="K1229" s="1154"/>
      <c r="L1229" s="23" t="s">
        <v>9</v>
      </c>
      <c r="M1229" s="1160"/>
      <c r="N1229" s="1160"/>
      <c r="O1229" s="1"/>
      <c r="P1229" s="1"/>
    </row>
    <row r="1230" spans="1:16" ht="29.25" customHeight="1">
      <c r="A1230" s="549"/>
      <c r="B1230" s="549"/>
      <c r="C1230" s="550"/>
      <c r="D1230" s="551"/>
      <c r="E1230" s="1184" t="s">
        <v>426</v>
      </c>
      <c r="F1230" s="1184"/>
      <c r="G1230" s="1184"/>
      <c r="H1230" s="1184"/>
      <c r="I1230" s="1184"/>
      <c r="J1230" s="1273" t="s">
        <v>441</v>
      </c>
      <c r="K1230" s="1274"/>
      <c r="L1230" s="1274"/>
      <c r="M1230" s="1274"/>
      <c r="N1230" s="1275"/>
      <c r="O1230" s="1"/>
      <c r="P1230" s="1"/>
    </row>
    <row r="1231" spans="1:16" ht="14.1" customHeight="1">
      <c r="A1231" s="3"/>
      <c r="B1231" s="3"/>
      <c r="C1231" s="1276" t="s">
        <v>436</v>
      </c>
      <c r="D1231" s="551" t="s">
        <v>29</v>
      </c>
      <c r="E1231" s="1234" t="s">
        <v>99</v>
      </c>
      <c r="F1231" s="1234"/>
      <c r="G1231" s="1234"/>
      <c r="H1231" s="1234"/>
      <c r="I1231" s="1234"/>
      <c r="J1231" s="525"/>
      <c r="K1231" s="526"/>
      <c r="L1231" s="76"/>
      <c r="M1231" s="1258"/>
      <c r="N1231" s="1260"/>
      <c r="O1231" s="1"/>
      <c r="P1231" s="1"/>
    </row>
    <row r="1232" spans="1:16" ht="14.1" customHeight="1">
      <c r="A1232" s="3"/>
      <c r="B1232" s="3"/>
      <c r="C1232" s="1276"/>
      <c r="D1232" s="29"/>
      <c r="E1232" s="1146" t="s">
        <v>30</v>
      </c>
      <c r="F1232" s="1146"/>
      <c r="G1232" s="1146"/>
      <c r="H1232" s="1142">
        <v>135210</v>
      </c>
      <c r="I1232" s="1142"/>
      <c r="J1232" s="1262">
        <f>SUM(H1232*4/31)</f>
        <v>17446.451612903227</v>
      </c>
      <c r="K1232" s="1262"/>
      <c r="L1232" s="527"/>
      <c r="M1232" s="1277"/>
      <c r="N1232" s="1278"/>
      <c r="O1232" s="1"/>
      <c r="P1232" s="1"/>
    </row>
    <row r="1233" spans="1:16" ht="14.1" customHeight="1">
      <c r="A1233" s="3"/>
      <c r="B1233" s="3"/>
      <c r="C1233" s="1276"/>
      <c r="D1233" s="548"/>
      <c r="E1233" s="1146" t="s">
        <v>31</v>
      </c>
      <c r="F1233" s="1146"/>
      <c r="G1233" s="1146"/>
      <c r="H1233" s="1142">
        <v>18684</v>
      </c>
      <c r="I1233" s="1142"/>
      <c r="J1233" s="1262">
        <f t="shared" ref="J1233:J1245" si="10">SUM(H1233*4/31)</f>
        <v>2410.8387096774195</v>
      </c>
      <c r="K1233" s="1262"/>
      <c r="L1233" s="527"/>
      <c r="M1233" s="1277"/>
      <c r="N1233" s="1278"/>
      <c r="O1233" s="1"/>
      <c r="P1233" s="1"/>
    </row>
    <row r="1234" spans="1:16" ht="14.1" customHeight="1">
      <c r="A1234" s="3"/>
      <c r="B1234" s="3"/>
      <c r="C1234" s="1276"/>
      <c r="D1234" s="548"/>
      <c r="E1234" s="1272" t="s">
        <v>437</v>
      </c>
      <c r="F1234" s="1272"/>
      <c r="G1234" s="1272"/>
      <c r="H1234" s="1142">
        <v>975</v>
      </c>
      <c r="I1234" s="1142"/>
      <c r="J1234" s="1262">
        <f t="shared" si="10"/>
        <v>125.80645161290323</v>
      </c>
      <c r="K1234" s="1262"/>
      <c r="L1234" s="527"/>
      <c r="M1234" s="1277"/>
      <c r="N1234" s="1278"/>
      <c r="O1234" s="1"/>
      <c r="P1234" s="1"/>
    </row>
    <row r="1235" spans="1:16" ht="14.1" customHeight="1">
      <c r="A1235" s="3"/>
      <c r="B1235" s="3"/>
      <c r="C1235" s="1276"/>
      <c r="D1235" s="548"/>
      <c r="E1235" s="1146" t="s">
        <v>438</v>
      </c>
      <c r="F1235" s="1146"/>
      <c r="G1235" s="1146"/>
      <c r="H1235" s="1142">
        <v>17500</v>
      </c>
      <c r="I1235" s="1142"/>
      <c r="J1235" s="1262">
        <f t="shared" si="10"/>
        <v>2258.0645161290322</v>
      </c>
      <c r="K1235" s="1262"/>
      <c r="L1235" s="527"/>
      <c r="M1235" s="1277"/>
      <c r="N1235" s="1278"/>
      <c r="O1235" s="1"/>
      <c r="P1235" s="1"/>
    </row>
    <row r="1236" spans="1:16" ht="14.1" customHeight="1">
      <c r="A1236" s="3"/>
      <c r="B1236" s="3"/>
      <c r="C1236" s="1276"/>
      <c r="D1236" s="548"/>
      <c r="E1236" s="1146" t="s">
        <v>439</v>
      </c>
      <c r="F1236" s="1146"/>
      <c r="G1236" s="1146"/>
      <c r="H1236" s="1142">
        <v>1750</v>
      </c>
      <c r="I1236" s="1142"/>
      <c r="J1236" s="1262">
        <f t="shared" si="10"/>
        <v>225.80645161290323</v>
      </c>
      <c r="K1236" s="1262"/>
      <c r="L1236" s="527"/>
      <c r="M1236" s="1277"/>
      <c r="N1236" s="1278"/>
      <c r="O1236" s="1"/>
      <c r="P1236" s="1"/>
    </row>
    <row r="1237" spans="1:16" ht="14.1" customHeight="1">
      <c r="A1237" s="3"/>
      <c r="B1237" s="3"/>
      <c r="C1237" s="1276"/>
      <c r="D1237" s="548"/>
      <c r="E1237" s="1146" t="s">
        <v>74</v>
      </c>
      <c r="F1237" s="1146"/>
      <c r="G1237" s="1146"/>
      <c r="H1237" s="1142">
        <v>21000</v>
      </c>
      <c r="I1237" s="1142"/>
      <c r="J1237" s="1262">
        <f t="shared" si="10"/>
        <v>2709.6774193548385</v>
      </c>
      <c r="K1237" s="1262"/>
      <c r="L1237" s="527"/>
      <c r="M1237" s="1277"/>
      <c r="N1237" s="1278"/>
      <c r="O1237" s="1"/>
      <c r="P1237" s="1"/>
    </row>
    <row r="1238" spans="1:16" ht="14.1" customHeight="1">
      <c r="A1238" s="3"/>
      <c r="B1238" s="3"/>
      <c r="C1238" s="1276"/>
      <c r="D1238" s="548"/>
      <c r="E1238" s="1146" t="s">
        <v>72</v>
      </c>
      <c r="F1238" s="1146"/>
      <c r="G1238" s="1146"/>
      <c r="H1238" s="1142">
        <v>30000</v>
      </c>
      <c r="I1238" s="1142"/>
      <c r="J1238" s="1262">
        <f t="shared" si="10"/>
        <v>3870.9677419354839</v>
      </c>
      <c r="K1238" s="1262"/>
      <c r="L1238" s="527"/>
      <c r="M1238" s="1277"/>
      <c r="N1238" s="1278"/>
      <c r="O1238" s="1"/>
      <c r="P1238" s="1"/>
    </row>
    <row r="1239" spans="1:16" ht="14.1" customHeight="1">
      <c r="A1239" s="3"/>
      <c r="B1239" s="3"/>
      <c r="C1239" s="1276"/>
      <c r="D1239" s="548"/>
      <c r="E1239" s="1146" t="s">
        <v>349</v>
      </c>
      <c r="F1239" s="1146"/>
      <c r="G1239" s="1146"/>
      <c r="H1239" s="1142">
        <v>149985</v>
      </c>
      <c r="I1239" s="1142"/>
      <c r="J1239" s="1262">
        <f t="shared" si="10"/>
        <v>19352.903225806451</v>
      </c>
      <c r="K1239" s="1262"/>
      <c r="L1239" s="527"/>
      <c r="M1239" s="1277"/>
      <c r="N1239" s="1278"/>
      <c r="O1239" s="1"/>
      <c r="P1239" s="1"/>
    </row>
    <row r="1240" spans="1:16" ht="14.1" customHeight="1">
      <c r="A1240" s="3"/>
      <c r="B1240" s="3"/>
      <c r="C1240" s="1276"/>
      <c r="D1240" s="548"/>
      <c r="E1240" s="1146" t="s">
        <v>73</v>
      </c>
      <c r="F1240" s="1146"/>
      <c r="G1240" s="1146"/>
      <c r="H1240" s="1142">
        <v>6446</v>
      </c>
      <c r="I1240" s="1142"/>
      <c r="J1240" s="1262">
        <f t="shared" si="10"/>
        <v>831.74193548387098</v>
      </c>
      <c r="K1240" s="1262"/>
      <c r="L1240" s="527"/>
      <c r="M1240" s="1277"/>
      <c r="N1240" s="1278"/>
      <c r="O1240" s="1"/>
      <c r="P1240" s="1"/>
    </row>
    <row r="1241" spans="1:16" ht="14.1" customHeight="1">
      <c r="A1241" s="3"/>
      <c r="B1241" s="3"/>
      <c r="C1241" s="1276"/>
      <c r="D1241" s="548"/>
      <c r="E1241" s="1146" t="s">
        <v>440</v>
      </c>
      <c r="F1241" s="1146"/>
      <c r="G1241" s="1146"/>
      <c r="H1241" s="1142">
        <v>8868</v>
      </c>
      <c r="I1241" s="1142"/>
      <c r="J1241" s="1262">
        <f t="shared" si="10"/>
        <v>1144.258064516129</v>
      </c>
      <c r="K1241" s="1262"/>
      <c r="L1241" s="527"/>
      <c r="M1241" s="1277"/>
      <c r="N1241" s="1278"/>
      <c r="O1241" s="1"/>
      <c r="P1241" s="1"/>
    </row>
    <row r="1242" spans="1:16" ht="14.1" customHeight="1">
      <c r="A1242" s="3"/>
      <c r="B1242" s="3"/>
      <c r="C1242" s="1276"/>
      <c r="D1242" s="548"/>
      <c r="E1242" s="1146" t="s">
        <v>33</v>
      </c>
      <c r="F1242" s="1146"/>
      <c r="G1242" s="1146"/>
      <c r="H1242" s="1142">
        <f>SUM(H1232*10%)</f>
        <v>13521</v>
      </c>
      <c r="I1242" s="1142"/>
      <c r="J1242" s="1262">
        <f t="shared" si="10"/>
        <v>1744.6451612903227</v>
      </c>
      <c r="K1242" s="1262"/>
      <c r="L1242" s="527"/>
      <c r="M1242" s="1277"/>
      <c r="N1242" s="1278"/>
      <c r="O1242" s="1"/>
      <c r="P1242" s="1"/>
    </row>
    <row r="1243" spans="1:16" ht="14.1" customHeight="1">
      <c r="A1243" s="3"/>
      <c r="B1243" s="3"/>
      <c r="C1243" s="1276"/>
      <c r="D1243" s="548"/>
      <c r="E1243" s="1146" t="s">
        <v>34</v>
      </c>
      <c r="F1243" s="1146"/>
      <c r="G1243" s="1146"/>
      <c r="H1243" s="1142">
        <v>13521</v>
      </c>
      <c r="I1243" s="1142"/>
      <c r="J1243" s="1262">
        <f t="shared" si="10"/>
        <v>1744.6451612903227</v>
      </c>
      <c r="K1243" s="1262"/>
      <c r="L1243" s="527"/>
      <c r="M1243" s="1277"/>
      <c r="N1243" s="1278"/>
      <c r="O1243" s="1"/>
      <c r="P1243" s="1"/>
    </row>
    <row r="1244" spans="1:16" ht="14.1" customHeight="1">
      <c r="A1244" s="3"/>
      <c r="B1244" s="3"/>
      <c r="C1244" s="1276"/>
      <c r="D1244" s="548"/>
      <c r="E1244" s="1146" t="s">
        <v>35</v>
      </c>
      <c r="F1244" s="1146"/>
      <c r="G1244" s="1146"/>
      <c r="H1244" s="1142">
        <v>0</v>
      </c>
      <c r="I1244" s="1142"/>
      <c r="J1244" s="1262">
        <f t="shared" si="10"/>
        <v>0</v>
      </c>
      <c r="K1244" s="1262"/>
      <c r="L1244" s="527"/>
      <c r="M1244" s="1277"/>
      <c r="N1244" s="1278"/>
      <c r="O1244" s="1"/>
      <c r="P1244" s="1"/>
    </row>
    <row r="1245" spans="1:16" ht="14.1" customHeight="1">
      <c r="A1245" s="3"/>
      <c r="B1245" s="3"/>
      <c r="C1245" s="1276"/>
      <c r="D1245" s="548"/>
      <c r="E1245" s="1146" t="s">
        <v>36</v>
      </c>
      <c r="F1245" s="1146"/>
      <c r="G1245" s="1146"/>
      <c r="H1245" s="1142">
        <v>13521</v>
      </c>
      <c r="I1245" s="1142"/>
      <c r="J1245" s="1262">
        <f t="shared" si="10"/>
        <v>1744.6451612903227</v>
      </c>
      <c r="K1245" s="1262"/>
      <c r="L1245" s="527"/>
      <c r="M1245" s="1277"/>
      <c r="N1245" s="1278"/>
      <c r="O1245" s="1"/>
      <c r="P1245" s="1"/>
    </row>
    <row r="1246" spans="1:16" ht="14.1" customHeight="1">
      <c r="A1246" s="3"/>
      <c r="B1246" s="3"/>
      <c r="C1246" s="7"/>
      <c r="D1246" s="548"/>
      <c r="E1246" s="1191" t="s">
        <v>76</v>
      </c>
      <c r="F1246" s="1191"/>
      <c r="G1246" s="1191"/>
      <c r="H1246" s="1234">
        <f>SUM(H1232:I1245)</f>
        <v>430981</v>
      </c>
      <c r="I1246" s="1234"/>
      <c r="J1246" s="1270">
        <f>SUM(J1232:K1245)</f>
        <v>55610.451612903234</v>
      </c>
      <c r="K1246" s="1271"/>
      <c r="L1246" s="76"/>
      <c r="M1246" s="1279"/>
      <c r="N1246" s="1280"/>
      <c r="O1246" s="1"/>
      <c r="P1246" s="1"/>
    </row>
    <row r="1247" spans="1:16" ht="14.1" customHeight="1">
      <c r="A1247" s="15"/>
      <c r="B1247" s="15"/>
      <c r="C1247" s="167"/>
      <c r="D1247" s="553"/>
      <c r="E1247" s="169"/>
      <c r="F1247" s="169"/>
      <c r="G1247" s="169"/>
      <c r="H1247" s="560"/>
      <c r="I1247" s="560"/>
      <c r="J1247" s="561"/>
      <c r="K1247" s="561"/>
      <c r="L1247" s="10"/>
      <c r="M1247" s="169"/>
      <c r="N1247" s="169"/>
      <c r="O1247" s="1"/>
      <c r="P1247" s="1"/>
    </row>
    <row r="1250" spans="1:16" s="21" customFormat="1" ht="18.75">
      <c r="A1250" s="1140" t="s">
        <v>12</v>
      </c>
      <c r="B1250" s="1140"/>
      <c r="C1250" s="1140"/>
      <c r="D1250" s="1141" t="s">
        <v>25</v>
      </c>
      <c r="E1250" s="1141"/>
      <c r="F1250" s="1141"/>
      <c r="G1250" s="1141"/>
      <c r="H1250" s="1141"/>
      <c r="I1250" s="19"/>
      <c r="J1250" s="5"/>
      <c r="K1250" s="5"/>
      <c r="L1250" s="1188" t="s">
        <v>13</v>
      </c>
      <c r="M1250" s="1188"/>
      <c r="N1250" s="1188"/>
      <c r="O1250" s="20"/>
      <c r="P1250" s="19"/>
    </row>
    <row r="1252" spans="1:16" s="6" customFormat="1" ht="73.5" customHeight="1">
      <c r="A1252" s="1176" t="s">
        <v>14</v>
      </c>
      <c r="B1252" s="1176"/>
      <c r="C1252" s="1176"/>
      <c r="D1252" s="1176"/>
      <c r="E1252" s="1176"/>
      <c r="F1252" s="1176"/>
      <c r="G1252" s="1176"/>
      <c r="H1252" s="1176"/>
      <c r="I1252" s="1176"/>
      <c r="J1252" s="1176"/>
      <c r="K1252" s="1176"/>
      <c r="L1252" s="1176"/>
      <c r="M1252" s="1176"/>
      <c r="N1252" s="1176"/>
      <c r="O1252" s="5"/>
      <c r="P1252" s="5"/>
    </row>
    <row r="1253" spans="1:16" ht="15" customHeight="1">
      <c r="A1253" s="1206" t="s">
        <v>23</v>
      </c>
      <c r="B1253" s="1206"/>
      <c r="C1253" s="46"/>
      <c r="D1253" s="32"/>
      <c r="E1253" s="1207" t="s">
        <v>21</v>
      </c>
      <c r="F1253" s="1208"/>
      <c r="G1253" s="1208"/>
      <c r="H1253" s="1208"/>
      <c r="I1253" s="1209"/>
      <c r="J1253" s="1281"/>
      <c r="K1253" s="1211"/>
      <c r="L1253" s="1211"/>
      <c r="M1253" s="1211"/>
      <c r="N1253" s="1212"/>
      <c r="O1253" s="2"/>
      <c r="P1253" s="2"/>
    </row>
    <row r="1254" spans="1:16" ht="15.75" customHeight="1">
      <c r="A1254" s="1213" t="s">
        <v>26</v>
      </c>
      <c r="B1254" s="1213"/>
      <c r="C1254" s="558" t="s">
        <v>27</v>
      </c>
      <c r="D1254" s="98"/>
      <c r="E1254" s="1214" t="s">
        <v>20</v>
      </c>
      <c r="F1254" s="1215"/>
      <c r="G1254" s="1215"/>
      <c r="H1254" s="1215"/>
      <c r="I1254" s="1216"/>
      <c r="J1254" s="1210">
        <v>44774</v>
      </c>
      <c r="K1254" s="1217"/>
      <c r="L1254" s="1217"/>
      <c r="M1254" s="1217"/>
      <c r="N1254" s="1218"/>
      <c r="O1254" s="2"/>
      <c r="P1254" s="2"/>
    </row>
    <row r="1255" spans="1:16" ht="17.25" customHeight="1">
      <c r="A1255" s="1213" t="s">
        <v>15</v>
      </c>
      <c r="B1255" s="1213"/>
      <c r="C1255" s="558" t="s">
        <v>17</v>
      </c>
      <c r="D1255" s="98"/>
      <c r="E1255" s="1214" t="s">
        <v>18</v>
      </c>
      <c r="F1255" s="1215"/>
      <c r="G1255" s="1215"/>
      <c r="H1255" s="1215"/>
      <c r="I1255" s="1216"/>
      <c r="J1255" s="1219" t="s">
        <v>442</v>
      </c>
      <c r="K1255" s="1219"/>
      <c r="L1255" s="1219"/>
      <c r="M1255" s="1219"/>
      <c r="N1255" s="1219"/>
      <c r="O1255" s="2"/>
      <c r="P1255" s="2"/>
    </row>
    <row r="1256" spans="1:16" ht="17.25" customHeight="1">
      <c r="A1256" s="1213" t="s">
        <v>16</v>
      </c>
      <c r="B1256" s="1213"/>
      <c r="C1256" s="558"/>
      <c r="D1256" s="32"/>
      <c r="E1256" s="1206" t="s">
        <v>19</v>
      </c>
      <c r="F1256" s="1206"/>
      <c r="G1256" s="1206"/>
      <c r="H1256" s="1206"/>
      <c r="I1256" s="1206"/>
      <c r="J1256" s="1146" t="s">
        <v>368</v>
      </c>
      <c r="K1256" s="1146"/>
      <c r="L1256" s="1146"/>
      <c r="M1256" s="1146"/>
      <c r="N1256" s="1146"/>
      <c r="O1256" s="2"/>
      <c r="P1256" s="2"/>
    </row>
    <row r="1257" spans="1:16" ht="13.5" customHeight="1">
      <c r="A1257" s="1184" t="s">
        <v>0</v>
      </c>
      <c r="B1257" s="1184"/>
      <c r="C1257" s="33"/>
      <c r="D1257" s="97"/>
      <c r="E1257" s="1213" t="s">
        <v>22</v>
      </c>
      <c r="F1257" s="1213"/>
      <c r="G1257" s="1213"/>
      <c r="H1257" s="1184" t="s">
        <v>42</v>
      </c>
      <c r="I1257" s="1184"/>
      <c r="J1257" s="1213" t="s">
        <v>24</v>
      </c>
      <c r="K1257" s="1213"/>
      <c r="L1257" s="1213"/>
      <c r="M1257" s="1282" t="s">
        <v>136</v>
      </c>
      <c r="N1257" s="1282"/>
      <c r="O1257" s="4"/>
      <c r="P1257" s="1"/>
    </row>
    <row r="1258" spans="1:16" ht="18.75">
      <c r="A1258" s="1151" t="s">
        <v>1</v>
      </c>
      <c r="B1258" s="1153"/>
      <c r="C1258" s="1154"/>
      <c r="D1258" s="1155" t="s">
        <v>2</v>
      </c>
      <c r="E1258" s="1156"/>
      <c r="F1258" s="1156"/>
      <c r="G1258" s="1156"/>
      <c r="H1258" s="1156"/>
      <c r="I1258" s="1156"/>
      <c r="J1258" s="1156"/>
      <c r="K1258" s="1156"/>
      <c r="L1258" s="1157"/>
      <c r="M1258" s="1158" t="s">
        <v>10</v>
      </c>
      <c r="N1258" s="1158" t="s">
        <v>11</v>
      </c>
      <c r="O1258" s="1"/>
      <c r="P1258" s="1"/>
    </row>
    <row r="1259" spans="1:16" ht="18.75">
      <c r="A1259" s="1161" t="s">
        <v>3</v>
      </c>
      <c r="B1259" s="1161" t="s">
        <v>4</v>
      </c>
      <c r="C1259" s="1163" t="s">
        <v>5</v>
      </c>
      <c r="D1259" s="1165" t="s">
        <v>6</v>
      </c>
      <c r="E1259" s="1151" t="s">
        <v>7</v>
      </c>
      <c r="F1259" s="1153"/>
      <c r="G1259" s="1153"/>
      <c r="H1259" s="1153"/>
      <c r="I1259" s="1153"/>
      <c r="J1259" s="1153"/>
      <c r="K1259" s="1153"/>
      <c r="L1259" s="1154"/>
      <c r="M1259" s="1159"/>
      <c r="N1259" s="1159"/>
      <c r="O1259" s="1"/>
      <c r="P1259" s="1"/>
    </row>
    <row r="1260" spans="1:16" ht="18.75">
      <c r="A1260" s="1162"/>
      <c r="B1260" s="1162"/>
      <c r="C1260" s="1164"/>
      <c r="D1260" s="1166"/>
      <c r="E1260" s="1151" t="s">
        <v>8</v>
      </c>
      <c r="F1260" s="1153"/>
      <c r="G1260" s="1153"/>
      <c r="H1260" s="1153"/>
      <c r="I1260" s="1153"/>
      <c r="J1260" s="1153"/>
      <c r="K1260" s="1154"/>
      <c r="L1260" s="23" t="s">
        <v>9</v>
      </c>
      <c r="M1260" s="1160"/>
      <c r="N1260" s="1160"/>
      <c r="O1260" s="1"/>
      <c r="P1260" s="1"/>
    </row>
    <row r="1261" spans="1:16" ht="29.25" customHeight="1">
      <c r="A1261" s="555"/>
      <c r="B1261" s="555"/>
      <c r="C1261" s="556"/>
      <c r="D1261" s="557"/>
      <c r="E1261" s="1184" t="s">
        <v>426</v>
      </c>
      <c r="F1261" s="1184"/>
      <c r="G1261" s="1184"/>
      <c r="H1261" s="1184"/>
      <c r="I1261" s="1184"/>
      <c r="J1261" s="1273" t="s">
        <v>441</v>
      </c>
      <c r="K1261" s="1274"/>
      <c r="L1261" s="1274"/>
      <c r="M1261" s="1274"/>
      <c r="N1261" s="1275"/>
      <c r="O1261" s="1"/>
      <c r="P1261" s="1"/>
    </row>
    <row r="1262" spans="1:16" ht="14.1" customHeight="1">
      <c r="A1262" s="3"/>
      <c r="B1262" s="3"/>
      <c r="C1262" s="1276" t="s">
        <v>436</v>
      </c>
      <c r="D1262" s="557" t="s">
        <v>29</v>
      </c>
      <c r="E1262" s="1234" t="s">
        <v>99</v>
      </c>
      <c r="F1262" s="1234"/>
      <c r="G1262" s="1234"/>
      <c r="H1262" s="1234"/>
      <c r="I1262" s="1234"/>
      <c r="J1262" s="525"/>
      <c r="K1262" s="526"/>
      <c r="L1262" s="76"/>
      <c r="M1262" s="1258"/>
      <c r="N1262" s="1260"/>
      <c r="O1262" s="1"/>
      <c r="P1262" s="1"/>
    </row>
    <row r="1263" spans="1:16" ht="14.1" customHeight="1">
      <c r="A1263" s="3"/>
      <c r="B1263" s="3"/>
      <c r="C1263" s="1276"/>
      <c r="D1263" s="29"/>
      <c r="E1263" s="1146" t="s">
        <v>30</v>
      </c>
      <c r="F1263" s="1146"/>
      <c r="G1263" s="1146"/>
      <c r="H1263" s="1142">
        <v>135210</v>
      </c>
      <c r="I1263" s="1142"/>
      <c r="J1263" s="1262">
        <f>SUM(H1263*4/31)</f>
        <v>17446.451612903227</v>
      </c>
      <c r="K1263" s="1262"/>
      <c r="L1263" s="527"/>
      <c r="M1263" s="1277"/>
      <c r="N1263" s="1278"/>
      <c r="O1263" s="1"/>
      <c r="P1263" s="1"/>
    </row>
    <row r="1264" spans="1:16" ht="14.1" customHeight="1">
      <c r="A1264" s="3"/>
      <c r="B1264" s="3"/>
      <c r="C1264" s="1276"/>
      <c r="D1264" s="554"/>
      <c r="E1264" s="1146" t="s">
        <v>31</v>
      </c>
      <c r="F1264" s="1146"/>
      <c r="G1264" s="1146"/>
      <c r="H1264" s="1142">
        <v>18684</v>
      </c>
      <c r="I1264" s="1142"/>
      <c r="J1264" s="1262">
        <f t="shared" ref="J1264:J1276" si="11">SUM(H1264*4/31)</f>
        <v>2410.8387096774195</v>
      </c>
      <c r="K1264" s="1262"/>
      <c r="L1264" s="527"/>
      <c r="M1264" s="1277"/>
      <c r="N1264" s="1278"/>
      <c r="O1264" s="1"/>
      <c r="P1264" s="1"/>
    </row>
    <row r="1265" spans="1:16" ht="14.1" customHeight="1">
      <c r="A1265" s="3"/>
      <c r="B1265" s="3"/>
      <c r="C1265" s="1276"/>
      <c r="D1265" s="554"/>
      <c r="E1265" s="1272" t="s">
        <v>437</v>
      </c>
      <c r="F1265" s="1272"/>
      <c r="G1265" s="1272"/>
      <c r="H1265" s="1142">
        <v>975</v>
      </c>
      <c r="I1265" s="1142"/>
      <c r="J1265" s="1262">
        <f t="shared" si="11"/>
        <v>125.80645161290323</v>
      </c>
      <c r="K1265" s="1262"/>
      <c r="L1265" s="527"/>
      <c r="M1265" s="1277"/>
      <c r="N1265" s="1278"/>
      <c r="O1265" s="1"/>
      <c r="P1265" s="1"/>
    </row>
    <row r="1266" spans="1:16" ht="14.1" customHeight="1">
      <c r="A1266" s="3"/>
      <c r="B1266" s="3"/>
      <c r="C1266" s="1276"/>
      <c r="D1266" s="554"/>
      <c r="E1266" s="1146" t="s">
        <v>438</v>
      </c>
      <c r="F1266" s="1146"/>
      <c r="G1266" s="1146"/>
      <c r="H1266" s="1142">
        <v>17500</v>
      </c>
      <c r="I1266" s="1142"/>
      <c r="J1266" s="1262">
        <f t="shared" si="11"/>
        <v>2258.0645161290322</v>
      </c>
      <c r="K1266" s="1262"/>
      <c r="L1266" s="527"/>
      <c r="M1266" s="1277"/>
      <c r="N1266" s="1278"/>
      <c r="O1266" s="1"/>
      <c r="P1266" s="1"/>
    </row>
    <row r="1267" spans="1:16" ht="14.1" customHeight="1">
      <c r="A1267" s="3"/>
      <c r="B1267" s="3"/>
      <c r="C1267" s="1276"/>
      <c r="D1267" s="554"/>
      <c r="E1267" s="1146" t="s">
        <v>439</v>
      </c>
      <c r="F1267" s="1146"/>
      <c r="G1267" s="1146"/>
      <c r="H1267" s="1142">
        <v>1750</v>
      </c>
      <c r="I1267" s="1142"/>
      <c r="J1267" s="1262">
        <f t="shared" si="11"/>
        <v>225.80645161290323</v>
      </c>
      <c r="K1267" s="1262"/>
      <c r="L1267" s="527"/>
      <c r="M1267" s="1277"/>
      <c r="N1267" s="1278"/>
      <c r="O1267" s="1"/>
      <c r="P1267" s="1"/>
    </row>
    <row r="1268" spans="1:16" ht="14.1" customHeight="1">
      <c r="A1268" s="3"/>
      <c r="B1268" s="3"/>
      <c r="C1268" s="1276"/>
      <c r="D1268" s="554"/>
      <c r="E1268" s="1146" t="s">
        <v>74</v>
      </c>
      <c r="F1268" s="1146"/>
      <c r="G1268" s="1146"/>
      <c r="H1268" s="1142">
        <v>21000</v>
      </c>
      <c r="I1268" s="1142"/>
      <c r="J1268" s="1262">
        <f t="shared" si="11"/>
        <v>2709.6774193548385</v>
      </c>
      <c r="K1268" s="1262"/>
      <c r="L1268" s="527"/>
      <c r="M1268" s="1277"/>
      <c r="N1268" s="1278"/>
      <c r="O1268" s="1"/>
      <c r="P1268" s="1"/>
    </row>
    <row r="1269" spans="1:16" ht="14.1" customHeight="1">
      <c r="A1269" s="3"/>
      <c r="B1269" s="3"/>
      <c r="C1269" s="1276"/>
      <c r="D1269" s="554"/>
      <c r="E1269" s="1146" t="s">
        <v>72</v>
      </c>
      <c r="F1269" s="1146"/>
      <c r="G1269" s="1146"/>
      <c r="H1269" s="1142">
        <v>30000</v>
      </c>
      <c r="I1269" s="1142"/>
      <c r="J1269" s="1262">
        <f t="shared" si="11"/>
        <v>3870.9677419354839</v>
      </c>
      <c r="K1269" s="1262"/>
      <c r="L1269" s="527"/>
      <c r="M1269" s="1277"/>
      <c r="N1269" s="1278"/>
      <c r="O1269" s="1"/>
      <c r="P1269" s="1"/>
    </row>
    <row r="1270" spans="1:16" ht="14.1" customHeight="1">
      <c r="A1270" s="3"/>
      <c r="B1270" s="3"/>
      <c r="C1270" s="1276"/>
      <c r="D1270" s="554"/>
      <c r="E1270" s="1146" t="s">
        <v>349</v>
      </c>
      <c r="F1270" s="1146"/>
      <c r="G1270" s="1146"/>
      <c r="H1270" s="1142">
        <v>149985</v>
      </c>
      <c r="I1270" s="1142"/>
      <c r="J1270" s="1262">
        <f t="shared" si="11"/>
        <v>19352.903225806451</v>
      </c>
      <c r="K1270" s="1262"/>
      <c r="L1270" s="527"/>
      <c r="M1270" s="1277"/>
      <c r="N1270" s="1278"/>
      <c r="O1270" s="1"/>
      <c r="P1270" s="1"/>
    </row>
    <row r="1271" spans="1:16" ht="14.1" customHeight="1">
      <c r="A1271" s="3"/>
      <c r="B1271" s="3"/>
      <c r="C1271" s="1276"/>
      <c r="D1271" s="554"/>
      <c r="E1271" s="1146" t="s">
        <v>73</v>
      </c>
      <c r="F1271" s="1146"/>
      <c r="G1271" s="1146"/>
      <c r="H1271" s="1142">
        <v>6446</v>
      </c>
      <c r="I1271" s="1142"/>
      <c r="J1271" s="1262">
        <f t="shared" si="11"/>
        <v>831.74193548387098</v>
      </c>
      <c r="K1271" s="1262"/>
      <c r="L1271" s="527"/>
      <c r="M1271" s="1277"/>
      <c r="N1271" s="1278"/>
      <c r="O1271" s="1"/>
      <c r="P1271" s="1"/>
    </row>
    <row r="1272" spans="1:16" ht="14.1" customHeight="1">
      <c r="A1272" s="3"/>
      <c r="B1272" s="3"/>
      <c r="C1272" s="1276"/>
      <c r="D1272" s="554"/>
      <c r="E1272" s="1146" t="s">
        <v>440</v>
      </c>
      <c r="F1272" s="1146"/>
      <c r="G1272" s="1146"/>
      <c r="H1272" s="1142">
        <v>8868</v>
      </c>
      <c r="I1272" s="1142"/>
      <c r="J1272" s="1262">
        <f t="shared" si="11"/>
        <v>1144.258064516129</v>
      </c>
      <c r="K1272" s="1262"/>
      <c r="L1272" s="527"/>
      <c r="M1272" s="1277"/>
      <c r="N1272" s="1278"/>
      <c r="O1272" s="1"/>
      <c r="P1272" s="1"/>
    </row>
    <row r="1273" spans="1:16" ht="14.1" customHeight="1">
      <c r="A1273" s="3"/>
      <c r="B1273" s="3"/>
      <c r="C1273" s="1276"/>
      <c r="D1273" s="554"/>
      <c r="E1273" s="1146" t="s">
        <v>33</v>
      </c>
      <c r="F1273" s="1146"/>
      <c r="G1273" s="1146"/>
      <c r="H1273" s="1142">
        <f>SUM(H1263*10%)</f>
        <v>13521</v>
      </c>
      <c r="I1273" s="1142"/>
      <c r="J1273" s="1262">
        <f t="shared" si="11"/>
        <v>1744.6451612903227</v>
      </c>
      <c r="K1273" s="1262"/>
      <c r="L1273" s="527"/>
      <c r="M1273" s="1277"/>
      <c r="N1273" s="1278"/>
      <c r="O1273" s="1"/>
      <c r="P1273" s="1"/>
    </row>
    <row r="1274" spans="1:16" ht="14.1" customHeight="1">
      <c r="A1274" s="3"/>
      <c r="B1274" s="3"/>
      <c r="C1274" s="1276"/>
      <c r="D1274" s="554"/>
      <c r="E1274" s="1146" t="s">
        <v>34</v>
      </c>
      <c r="F1274" s="1146"/>
      <c r="G1274" s="1146"/>
      <c r="H1274" s="1142">
        <v>13521</v>
      </c>
      <c r="I1274" s="1142"/>
      <c r="J1274" s="1262">
        <f t="shared" si="11"/>
        <v>1744.6451612903227</v>
      </c>
      <c r="K1274" s="1262"/>
      <c r="L1274" s="527"/>
      <c r="M1274" s="1277"/>
      <c r="N1274" s="1278"/>
      <c r="O1274" s="1"/>
      <c r="P1274" s="1"/>
    </row>
    <row r="1275" spans="1:16" ht="14.1" customHeight="1">
      <c r="A1275" s="3"/>
      <c r="B1275" s="3"/>
      <c r="C1275" s="1276"/>
      <c r="D1275" s="554"/>
      <c r="E1275" s="1146" t="s">
        <v>35</v>
      </c>
      <c r="F1275" s="1146"/>
      <c r="G1275" s="1146"/>
      <c r="H1275" s="1142">
        <v>0</v>
      </c>
      <c r="I1275" s="1142"/>
      <c r="J1275" s="1262">
        <f t="shared" si="11"/>
        <v>0</v>
      </c>
      <c r="K1275" s="1262"/>
      <c r="L1275" s="527"/>
      <c r="M1275" s="1277"/>
      <c r="N1275" s="1278"/>
      <c r="O1275" s="1"/>
      <c r="P1275" s="1"/>
    </row>
    <row r="1276" spans="1:16" ht="14.1" customHeight="1">
      <c r="A1276" s="3"/>
      <c r="B1276" s="3"/>
      <c r="C1276" s="1276"/>
      <c r="D1276" s="554"/>
      <c r="E1276" s="1146" t="s">
        <v>36</v>
      </c>
      <c r="F1276" s="1146"/>
      <c r="G1276" s="1146"/>
      <c r="H1276" s="1142">
        <v>13521</v>
      </c>
      <c r="I1276" s="1142"/>
      <c r="J1276" s="1262">
        <f t="shared" si="11"/>
        <v>1744.6451612903227</v>
      </c>
      <c r="K1276" s="1262"/>
      <c r="L1276" s="527"/>
      <c r="M1276" s="1277"/>
      <c r="N1276" s="1278"/>
      <c r="O1276" s="1"/>
      <c r="P1276" s="1"/>
    </row>
    <row r="1277" spans="1:16" ht="14.1" customHeight="1">
      <c r="A1277" s="3"/>
      <c r="B1277" s="3"/>
      <c r="C1277" s="7"/>
      <c r="D1277" s="554"/>
      <c r="E1277" s="1191" t="s">
        <v>76</v>
      </c>
      <c r="F1277" s="1191"/>
      <c r="G1277" s="1191"/>
      <c r="H1277" s="1234">
        <f>SUM(H1263:I1276)</f>
        <v>430981</v>
      </c>
      <c r="I1277" s="1234"/>
      <c r="J1277" s="1270">
        <f>SUM(J1263:K1276)</f>
        <v>55610.451612903234</v>
      </c>
      <c r="K1277" s="1271"/>
      <c r="L1277" s="76"/>
      <c r="M1277" s="1279"/>
      <c r="N1277" s="1280"/>
      <c r="O1277" s="1"/>
      <c r="P1277" s="1"/>
    </row>
    <row r="1278" spans="1:16" ht="14.1" customHeight="1">
      <c r="A1278" s="15"/>
      <c r="B1278" s="15"/>
      <c r="C1278" s="167"/>
      <c r="D1278" s="559"/>
      <c r="E1278" s="169"/>
      <c r="F1278" s="169"/>
      <c r="G1278" s="169"/>
      <c r="H1278" s="560"/>
      <c r="I1278" s="560"/>
      <c r="J1278" s="561"/>
      <c r="K1278" s="561"/>
      <c r="L1278" s="10"/>
      <c r="M1278" s="169"/>
      <c r="N1278" s="169"/>
      <c r="O1278" s="1"/>
      <c r="P1278" s="1"/>
    </row>
    <row r="1281" spans="1:20" s="21" customFormat="1" ht="18.75">
      <c r="A1281" s="1140" t="s">
        <v>12</v>
      </c>
      <c r="B1281" s="1140"/>
      <c r="C1281" s="1140"/>
      <c r="D1281" s="1141" t="s">
        <v>25</v>
      </c>
      <c r="E1281" s="1141"/>
      <c r="F1281" s="1141"/>
      <c r="G1281" s="1141"/>
      <c r="H1281" s="1141"/>
      <c r="I1281" s="19"/>
      <c r="J1281" s="5"/>
      <c r="K1281" s="5"/>
      <c r="L1281" s="1188" t="s">
        <v>13</v>
      </c>
      <c r="M1281" s="1188"/>
      <c r="N1281" s="1188"/>
      <c r="O1281" s="20"/>
      <c r="P1281" s="19"/>
    </row>
    <row r="1283" spans="1:20" s="6" customFormat="1" ht="73.5" customHeight="1">
      <c r="A1283" s="1176" t="s">
        <v>14</v>
      </c>
      <c r="B1283" s="1176"/>
      <c r="C1283" s="1176"/>
      <c r="D1283" s="1176"/>
      <c r="E1283" s="1176"/>
      <c r="F1283" s="1176"/>
      <c r="G1283" s="1176"/>
      <c r="H1283" s="1176"/>
      <c r="I1283" s="1176"/>
      <c r="J1283" s="1176"/>
      <c r="K1283" s="1176"/>
      <c r="L1283" s="1176"/>
      <c r="M1283" s="1176"/>
      <c r="N1283" s="1176"/>
      <c r="O1283" s="5"/>
      <c r="P1283" s="5"/>
    </row>
    <row r="1284" spans="1:20" ht="15" customHeight="1">
      <c r="A1284" s="1206" t="s">
        <v>23</v>
      </c>
      <c r="B1284" s="1206"/>
      <c r="C1284" s="46"/>
      <c r="D1284" s="32"/>
      <c r="E1284" s="1207" t="s">
        <v>21</v>
      </c>
      <c r="F1284" s="1208"/>
      <c r="G1284" s="1208"/>
      <c r="H1284" s="1208"/>
      <c r="I1284" s="1209"/>
      <c r="J1284" s="1210"/>
      <c r="K1284" s="1211"/>
      <c r="L1284" s="1211"/>
      <c r="M1284" s="1211"/>
      <c r="N1284" s="1212"/>
      <c r="O1284" s="2"/>
      <c r="P1284" s="2"/>
    </row>
    <row r="1285" spans="1:20" ht="15.75" customHeight="1">
      <c r="A1285" s="1213" t="s">
        <v>26</v>
      </c>
      <c r="B1285" s="1213"/>
      <c r="C1285" s="562" t="s">
        <v>27</v>
      </c>
      <c r="D1285" s="98"/>
      <c r="E1285" s="1214" t="s">
        <v>20</v>
      </c>
      <c r="F1285" s="1215"/>
      <c r="G1285" s="1215"/>
      <c r="H1285" s="1215"/>
      <c r="I1285" s="1216"/>
      <c r="J1285" s="1210">
        <v>44805</v>
      </c>
      <c r="K1285" s="1217"/>
      <c r="L1285" s="1217"/>
      <c r="M1285" s="1217"/>
      <c r="N1285" s="1218"/>
      <c r="O1285" s="2"/>
      <c r="P1285" s="2"/>
    </row>
    <row r="1286" spans="1:20" ht="17.25" customHeight="1">
      <c r="A1286" s="1213" t="s">
        <v>15</v>
      </c>
      <c r="B1286" s="1213"/>
      <c r="C1286" s="562" t="s">
        <v>17</v>
      </c>
      <c r="D1286" s="98"/>
      <c r="E1286" s="1214" t="s">
        <v>18</v>
      </c>
      <c r="F1286" s="1215"/>
      <c r="G1286" s="1215"/>
      <c r="H1286" s="1215"/>
      <c r="I1286" s="1216"/>
      <c r="J1286" s="1219" t="s">
        <v>373</v>
      </c>
      <c r="K1286" s="1219"/>
      <c r="L1286" s="1219"/>
      <c r="M1286" s="1219"/>
      <c r="N1286" s="1219"/>
      <c r="O1286" s="2"/>
      <c r="P1286" s="2"/>
    </row>
    <row r="1287" spans="1:20" ht="17.25" customHeight="1">
      <c r="A1287" s="1213" t="s">
        <v>16</v>
      </c>
      <c r="B1287" s="1213"/>
      <c r="C1287" s="562">
        <v>90003685</v>
      </c>
      <c r="D1287" s="32"/>
      <c r="E1287" s="1206" t="s">
        <v>19</v>
      </c>
      <c r="F1287" s="1206"/>
      <c r="G1287" s="1206"/>
      <c r="H1287" s="1206"/>
      <c r="I1287" s="1206"/>
      <c r="J1287" s="1146" t="s">
        <v>374</v>
      </c>
      <c r="K1287" s="1146"/>
      <c r="L1287" s="1146"/>
      <c r="M1287" s="1146"/>
      <c r="N1287" s="1146"/>
      <c r="O1287" s="2"/>
      <c r="P1287" s="2"/>
    </row>
    <row r="1288" spans="1:20" ht="13.5" customHeight="1">
      <c r="A1288" s="1184" t="s">
        <v>0</v>
      </c>
      <c r="B1288" s="1184"/>
      <c r="C1288" s="33"/>
      <c r="D1288" s="97"/>
      <c r="E1288" s="1213" t="s">
        <v>22</v>
      </c>
      <c r="F1288" s="1213"/>
      <c r="G1288" s="1213"/>
      <c r="H1288" s="1184" t="s">
        <v>37</v>
      </c>
      <c r="I1288" s="1184"/>
      <c r="J1288" s="1213" t="s">
        <v>24</v>
      </c>
      <c r="K1288" s="1213"/>
      <c r="L1288" s="1213"/>
      <c r="M1288" s="1184" t="s">
        <v>332</v>
      </c>
      <c r="N1288" s="1184"/>
      <c r="O1288" s="4"/>
      <c r="P1288" s="1"/>
    </row>
    <row r="1289" spans="1:20" ht="18.75">
      <c r="A1289" s="1151" t="s">
        <v>1</v>
      </c>
      <c r="B1289" s="1153"/>
      <c r="C1289" s="1154"/>
      <c r="D1289" s="1155" t="s">
        <v>2</v>
      </c>
      <c r="E1289" s="1156"/>
      <c r="F1289" s="1156"/>
      <c r="G1289" s="1156"/>
      <c r="H1289" s="1156"/>
      <c r="I1289" s="1156"/>
      <c r="J1289" s="1156"/>
      <c r="K1289" s="1156"/>
      <c r="L1289" s="1157"/>
      <c r="M1289" s="1158" t="s">
        <v>10</v>
      </c>
      <c r="N1289" s="1158" t="s">
        <v>11</v>
      </c>
      <c r="O1289" s="1"/>
      <c r="P1289" s="1"/>
    </row>
    <row r="1290" spans="1:20" ht="18.75">
      <c r="A1290" s="1161" t="s">
        <v>3</v>
      </c>
      <c r="B1290" s="1161" t="s">
        <v>4</v>
      </c>
      <c r="C1290" s="1163" t="s">
        <v>5</v>
      </c>
      <c r="D1290" s="1165" t="s">
        <v>6</v>
      </c>
      <c r="E1290" s="1151" t="s">
        <v>7</v>
      </c>
      <c r="F1290" s="1153"/>
      <c r="G1290" s="1153"/>
      <c r="H1290" s="1153"/>
      <c r="I1290" s="1153"/>
      <c r="J1290" s="1153"/>
      <c r="K1290" s="1153"/>
      <c r="L1290" s="1154"/>
      <c r="M1290" s="1159"/>
      <c r="N1290" s="1159"/>
      <c r="O1290" s="1"/>
      <c r="P1290" s="1"/>
    </row>
    <row r="1291" spans="1:20" ht="18.75">
      <c r="A1291" s="1162"/>
      <c r="B1291" s="1162"/>
      <c r="C1291" s="1164"/>
      <c r="D1291" s="1166"/>
      <c r="E1291" s="1151" t="s">
        <v>8</v>
      </c>
      <c r="F1291" s="1153"/>
      <c r="G1291" s="1153"/>
      <c r="H1291" s="1153"/>
      <c r="I1291" s="1153"/>
      <c r="J1291" s="1153"/>
      <c r="K1291" s="1154"/>
      <c r="L1291" s="23" t="s">
        <v>9</v>
      </c>
      <c r="M1291" s="1160"/>
      <c r="N1291" s="1160"/>
      <c r="O1291" s="1"/>
      <c r="P1291" s="1"/>
    </row>
    <row r="1292" spans="1:20" ht="38.25">
      <c r="A1292" s="97"/>
      <c r="B1292" s="97"/>
      <c r="C1292" s="1265" t="s">
        <v>375</v>
      </c>
      <c r="D1292" s="662" t="s">
        <v>29</v>
      </c>
      <c r="E1292" s="1191" t="s">
        <v>468</v>
      </c>
      <c r="F1292" s="1191"/>
      <c r="G1292" s="1191"/>
      <c r="H1292" s="1191"/>
      <c r="I1292" s="1191"/>
      <c r="J1292" s="1249" t="s">
        <v>447</v>
      </c>
      <c r="K1292" s="1249"/>
      <c r="L1292" s="588" t="s">
        <v>469</v>
      </c>
      <c r="M1292" s="1250" t="s">
        <v>448</v>
      </c>
      <c r="N1292" s="1251"/>
      <c r="O1292" s="1"/>
      <c r="P1292" s="1"/>
    </row>
    <row r="1293" spans="1:20" ht="21.95" customHeight="1">
      <c r="A1293" s="97"/>
      <c r="B1293" s="97"/>
      <c r="C1293" s="1266"/>
      <c r="D1293" s="29">
        <v>1</v>
      </c>
      <c r="E1293" s="1146" t="s">
        <v>286</v>
      </c>
      <c r="F1293" s="1146"/>
      <c r="G1293" s="1146"/>
      <c r="H1293" s="1144">
        <v>45070</v>
      </c>
      <c r="I1293" s="1145"/>
      <c r="J1293" s="1146">
        <f>SUM(H1293-28030)</f>
        <v>17040</v>
      </c>
      <c r="K1293" s="1146"/>
      <c r="L1293" s="657">
        <f>SUM(H1293-41630)</f>
        <v>3440</v>
      </c>
      <c r="M1293" s="665">
        <v>312</v>
      </c>
      <c r="N1293" s="1226" t="s">
        <v>446</v>
      </c>
      <c r="O1293" s="1"/>
      <c r="P1293" s="1"/>
      <c r="T1293" s="174"/>
    </row>
    <row r="1294" spans="1:20" ht="21.95" customHeight="1">
      <c r="A1294" s="97"/>
      <c r="B1294" s="97"/>
      <c r="C1294" s="1266"/>
      <c r="D1294" s="657">
        <v>1001</v>
      </c>
      <c r="E1294" s="1146" t="s">
        <v>31</v>
      </c>
      <c r="F1294" s="1146"/>
      <c r="G1294" s="1146"/>
      <c r="H1294" s="1144">
        <v>6650</v>
      </c>
      <c r="I1294" s="1145"/>
      <c r="J1294" s="1146">
        <f>SUM(H1294-4091)</f>
        <v>2559</v>
      </c>
      <c r="K1294" s="1146"/>
      <c r="L1294" s="657">
        <f>SUM(H1294-4091)</f>
        <v>2559</v>
      </c>
      <c r="M1294" s="665">
        <v>341</v>
      </c>
      <c r="N1294" s="1227"/>
      <c r="O1294" s="1"/>
      <c r="P1294" s="1"/>
    </row>
    <row r="1295" spans="1:20" ht="21.95" customHeight="1">
      <c r="A1295" s="97"/>
      <c r="B1295" s="97"/>
      <c r="C1295" s="1266"/>
      <c r="D1295" s="657">
        <v>1210</v>
      </c>
      <c r="E1295" s="1146" t="s">
        <v>71</v>
      </c>
      <c r="F1295" s="1146"/>
      <c r="G1295" s="1146"/>
      <c r="H1295" s="1144">
        <v>5000</v>
      </c>
      <c r="I1295" s="1145"/>
      <c r="J1295" s="1146">
        <f>SUM(H1295-5000)</f>
        <v>0</v>
      </c>
      <c r="K1295" s="1146"/>
      <c r="L1295" s="657">
        <v>0</v>
      </c>
      <c r="M1295" s="665">
        <v>0</v>
      </c>
      <c r="N1295" s="1227"/>
      <c r="O1295" s="1"/>
      <c r="P1295" s="1"/>
    </row>
    <row r="1296" spans="1:20" ht="21.95" customHeight="1">
      <c r="A1296" s="97"/>
      <c r="B1296" s="97"/>
      <c r="C1296" s="1266"/>
      <c r="D1296" s="657">
        <v>1300</v>
      </c>
      <c r="E1296" s="1146" t="s">
        <v>73</v>
      </c>
      <c r="F1296" s="1146"/>
      <c r="G1296" s="1146"/>
      <c r="H1296" s="1144">
        <v>1848</v>
      </c>
      <c r="I1296" s="1145"/>
      <c r="J1296" s="1146">
        <f>SUM(H1296-1500)</f>
        <v>348</v>
      </c>
      <c r="K1296" s="1146"/>
      <c r="L1296" s="657">
        <v>348</v>
      </c>
      <c r="M1296" s="665">
        <v>46</v>
      </c>
      <c r="N1296" s="1227"/>
      <c r="O1296" s="1"/>
      <c r="P1296" s="1"/>
      <c r="R1296" s="174"/>
    </row>
    <row r="1297" spans="1:16" ht="21.95" customHeight="1">
      <c r="A1297" s="97"/>
      <c r="B1297" s="97"/>
      <c r="C1297" s="1266"/>
      <c r="D1297" s="657">
        <v>1810</v>
      </c>
      <c r="E1297" s="1146" t="s">
        <v>304</v>
      </c>
      <c r="F1297" s="1146"/>
      <c r="G1297" s="1146"/>
      <c r="H1297" s="1268">
        <v>45555</v>
      </c>
      <c r="I1297" s="1269"/>
      <c r="J1297" s="1252">
        <f>SUM(H1297-32925)</f>
        <v>12630</v>
      </c>
      <c r="K1297" s="1252"/>
      <c r="L1297" s="665">
        <v>12630</v>
      </c>
      <c r="M1297" s="665">
        <v>1684</v>
      </c>
      <c r="N1297" s="1227"/>
      <c r="O1297" s="1"/>
      <c r="P1297" s="1"/>
    </row>
    <row r="1298" spans="1:16" ht="21.95" customHeight="1">
      <c r="A1298" s="97"/>
      <c r="B1298" s="97"/>
      <c r="C1298" s="1266"/>
      <c r="D1298" s="657">
        <v>1820</v>
      </c>
      <c r="E1298" s="1146" t="s">
        <v>72</v>
      </c>
      <c r="F1298" s="1146"/>
      <c r="G1298" s="1146"/>
      <c r="H1298" s="1144">
        <v>15000</v>
      </c>
      <c r="I1298" s="1145"/>
      <c r="J1298" s="1146">
        <f>SUM(H1298-14000)</f>
        <v>1000</v>
      </c>
      <c r="K1298" s="1146"/>
      <c r="L1298" s="657">
        <v>1000</v>
      </c>
      <c r="M1298" s="665">
        <v>1333</v>
      </c>
      <c r="N1298" s="1227"/>
      <c r="O1298" s="1"/>
      <c r="P1298" s="1"/>
    </row>
    <row r="1299" spans="1:16" ht="21.95" customHeight="1">
      <c r="A1299" s="97"/>
      <c r="B1299" s="97"/>
      <c r="C1299" s="1266"/>
      <c r="D1299" s="657">
        <v>1978</v>
      </c>
      <c r="E1299" s="1146" t="s">
        <v>74</v>
      </c>
      <c r="F1299" s="1146"/>
      <c r="G1299" s="1146"/>
      <c r="H1299" s="1144">
        <v>15000</v>
      </c>
      <c r="I1299" s="1145"/>
      <c r="J1299" s="1146">
        <f>SUM(H1299-9000)</f>
        <v>6000</v>
      </c>
      <c r="K1299" s="1146"/>
      <c r="L1299" s="657">
        <v>6000</v>
      </c>
      <c r="M1299" s="665">
        <v>800</v>
      </c>
      <c r="N1299" s="1227"/>
      <c r="O1299" s="1"/>
      <c r="P1299" s="1"/>
    </row>
    <row r="1300" spans="1:16" ht="21.95" customHeight="1" thickBot="1">
      <c r="A1300" s="97"/>
      <c r="B1300" s="97"/>
      <c r="C1300" s="1266"/>
      <c r="D1300" s="657"/>
      <c r="E1300" s="1146" t="s">
        <v>372</v>
      </c>
      <c r="F1300" s="1146"/>
      <c r="G1300" s="1146"/>
      <c r="H1300" s="1256">
        <v>4556</v>
      </c>
      <c r="I1300" s="1257"/>
      <c r="J1300" s="1253">
        <f>SUM(H1300-4205)</f>
        <v>351</v>
      </c>
      <c r="K1300" s="1253"/>
      <c r="L1300" s="687">
        <f>SUM(H1300-4205)</f>
        <v>351</v>
      </c>
      <c r="M1300" s="687">
        <v>124</v>
      </c>
      <c r="N1300" s="1227"/>
      <c r="O1300" s="1"/>
      <c r="P1300" s="1"/>
    </row>
    <row r="1301" spans="1:16" ht="21.95" customHeight="1" thickBot="1">
      <c r="A1301" s="659"/>
      <c r="B1301" s="659"/>
      <c r="C1301" s="657"/>
      <c r="D1301" s="1191" t="s">
        <v>310</v>
      </c>
      <c r="E1301" s="1191"/>
      <c r="F1301" s="1191"/>
      <c r="G1301" s="1148"/>
      <c r="H1301" s="1261">
        <f>SUM(H1293:I1300)</f>
        <v>138679</v>
      </c>
      <c r="I1301" s="1255"/>
      <c r="J1301" s="1254">
        <f>SUM(J1293:K1300)</f>
        <v>39928</v>
      </c>
      <c r="K1301" s="1255"/>
      <c r="L1301" s="688">
        <f>SUM(L1293:L1300)</f>
        <v>26328</v>
      </c>
      <c r="M1301" s="689">
        <f>SUM(M1293:M1300)</f>
        <v>4640</v>
      </c>
      <c r="N1301" s="1267"/>
    </row>
    <row r="1302" spans="1:16" ht="15.75">
      <c r="A1302" s="15"/>
      <c r="B1302" s="15"/>
      <c r="C1302" s="167"/>
      <c r="D1302" s="565"/>
      <c r="E1302" s="565"/>
      <c r="F1302" s="565"/>
      <c r="G1302" s="565"/>
      <c r="H1302" s="564"/>
      <c r="I1302" s="564"/>
      <c r="J1302" s="564"/>
      <c r="K1302" s="104"/>
      <c r="L1302" s="104"/>
      <c r="M1302" s="167"/>
      <c r="N1302" s="167"/>
    </row>
    <row r="1303" spans="1:16" ht="15.75">
      <c r="A1303" s="15"/>
      <c r="B1303" s="15"/>
      <c r="C1303" s="167"/>
      <c r="D1303" s="586"/>
      <c r="E1303" s="586"/>
      <c r="F1303" s="586"/>
      <c r="G1303" s="586"/>
      <c r="H1303" s="585"/>
      <c r="I1303" s="585"/>
      <c r="J1303" s="585"/>
      <c r="K1303" s="104"/>
      <c r="L1303" s="104"/>
      <c r="M1303" s="167"/>
      <c r="N1303" s="167"/>
    </row>
    <row r="1304" spans="1:16" ht="15.75">
      <c r="A1304" s="15"/>
      <c r="B1304" s="15"/>
      <c r="C1304" s="167"/>
      <c r="D1304" s="565"/>
      <c r="E1304" s="565"/>
      <c r="F1304" s="565"/>
      <c r="G1304" s="565"/>
      <c r="H1304" s="564"/>
      <c r="I1304" s="564"/>
      <c r="J1304" s="564"/>
      <c r="K1304" s="104"/>
      <c r="L1304" s="104"/>
      <c r="M1304" s="167"/>
      <c r="N1304" s="167"/>
    </row>
    <row r="1305" spans="1:16" s="21" customFormat="1" ht="18.75">
      <c r="A1305" s="1140" t="s">
        <v>12</v>
      </c>
      <c r="B1305" s="1140"/>
      <c r="C1305" s="1140"/>
      <c r="D1305" s="1141" t="s">
        <v>25</v>
      </c>
      <c r="E1305" s="1141"/>
      <c r="F1305" s="1141"/>
      <c r="G1305" s="1141"/>
      <c r="H1305" s="1141"/>
      <c r="I1305" s="19"/>
      <c r="J1305" s="5"/>
      <c r="K1305" s="5"/>
      <c r="L1305" s="563" t="s">
        <v>13</v>
      </c>
      <c r="M1305" s="563"/>
      <c r="N1305" s="563"/>
      <c r="O1305" s="20"/>
      <c r="P1305" s="19"/>
    </row>
    <row r="1307" spans="1:16" s="6" customFormat="1" ht="73.5" customHeight="1">
      <c r="A1307" s="1176" t="s">
        <v>14</v>
      </c>
      <c r="B1307" s="1176"/>
      <c r="C1307" s="1176"/>
      <c r="D1307" s="1176"/>
      <c r="E1307" s="1176"/>
      <c r="F1307" s="1176"/>
      <c r="G1307" s="1176"/>
      <c r="H1307" s="1176"/>
      <c r="I1307" s="1176"/>
      <c r="J1307" s="1176"/>
      <c r="K1307" s="1176"/>
      <c r="L1307" s="1176"/>
      <c r="M1307" s="1176"/>
      <c r="N1307" s="1176"/>
      <c r="O1307" s="5"/>
      <c r="P1307" s="5"/>
    </row>
    <row r="1308" spans="1:16" ht="15" customHeight="1">
      <c r="A1308" s="1206" t="s">
        <v>23</v>
      </c>
      <c r="B1308" s="1206"/>
      <c r="C1308" s="46"/>
      <c r="D1308" s="32"/>
      <c r="E1308" s="1207" t="s">
        <v>21</v>
      </c>
      <c r="F1308" s="1208"/>
      <c r="G1308" s="1208"/>
      <c r="H1308" s="1208"/>
      <c r="I1308" s="1209"/>
      <c r="J1308" s="1210"/>
      <c r="K1308" s="1211"/>
      <c r="L1308" s="1211"/>
      <c r="M1308" s="1211"/>
      <c r="N1308" s="1212"/>
      <c r="O1308" s="2"/>
      <c r="P1308" s="2"/>
    </row>
    <row r="1309" spans="1:16" ht="15.75" customHeight="1">
      <c r="A1309" s="1213" t="s">
        <v>26</v>
      </c>
      <c r="B1309" s="1213"/>
      <c r="C1309" s="567" t="s">
        <v>27</v>
      </c>
      <c r="D1309" s="98"/>
      <c r="E1309" s="1214" t="s">
        <v>20</v>
      </c>
      <c r="F1309" s="1215"/>
      <c r="G1309" s="1215"/>
      <c r="H1309" s="1215"/>
      <c r="I1309" s="1216"/>
      <c r="J1309" s="1210">
        <v>44805</v>
      </c>
      <c r="K1309" s="1217"/>
      <c r="L1309" s="1217"/>
      <c r="M1309" s="1217"/>
      <c r="N1309" s="1218"/>
      <c r="O1309" s="2"/>
      <c r="P1309" s="2"/>
    </row>
    <row r="1310" spans="1:16" ht="17.25" customHeight="1">
      <c r="A1310" s="1213" t="s">
        <v>15</v>
      </c>
      <c r="B1310" s="1213"/>
      <c r="C1310" s="567" t="s">
        <v>17</v>
      </c>
      <c r="D1310" s="98"/>
      <c r="E1310" s="1214" t="s">
        <v>18</v>
      </c>
      <c r="F1310" s="1215"/>
      <c r="G1310" s="1215"/>
      <c r="H1310" s="1215"/>
      <c r="I1310" s="1216"/>
      <c r="J1310" s="1219" t="s">
        <v>449</v>
      </c>
      <c r="K1310" s="1219"/>
      <c r="L1310" s="1219"/>
      <c r="M1310" s="1219"/>
      <c r="N1310" s="1219"/>
      <c r="O1310" s="2"/>
      <c r="P1310" s="2"/>
    </row>
    <row r="1311" spans="1:16" ht="17.25" customHeight="1">
      <c r="A1311" s="1213" t="s">
        <v>16</v>
      </c>
      <c r="B1311" s="1213"/>
      <c r="C1311" s="567">
        <v>90096922</v>
      </c>
      <c r="D1311" s="32"/>
      <c r="E1311" s="1206" t="s">
        <v>19</v>
      </c>
      <c r="F1311" s="1206"/>
      <c r="G1311" s="1206"/>
      <c r="H1311" s="1206"/>
      <c r="I1311" s="1206"/>
      <c r="J1311" s="1146" t="s">
        <v>186</v>
      </c>
      <c r="K1311" s="1146"/>
      <c r="L1311" s="1146"/>
      <c r="M1311" s="1146"/>
      <c r="N1311" s="1146"/>
      <c r="O1311" s="2"/>
      <c r="P1311" s="2"/>
    </row>
    <row r="1312" spans="1:16" ht="13.5" customHeight="1">
      <c r="A1312" s="1184" t="s">
        <v>0</v>
      </c>
      <c r="B1312" s="1184"/>
      <c r="C1312" s="33"/>
      <c r="D1312" s="97"/>
      <c r="E1312" s="1213" t="s">
        <v>22</v>
      </c>
      <c r="F1312" s="1213"/>
      <c r="G1312" s="1213"/>
      <c r="H1312" s="1184" t="s">
        <v>47</v>
      </c>
      <c r="I1312" s="1184"/>
      <c r="J1312" s="1213" t="s">
        <v>24</v>
      </c>
      <c r="K1312" s="1213"/>
      <c r="L1312" s="1213"/>
      <c r="M1312" s="1184" t="s">
        <v>332</v>
      </c>
      <c r="N1312" s="1184"/>
      <c r="O1312" s="4"/>
      <c r="P1312" s="1"/>
    </row>
    <row r="1313" spans="1:20" ht="21.95" customHeight="1">
      <c r="A1313" s="1151" t="s">
        <v>1</v>
      </c>
      <c r="B1313" s="1153"/>
      <c r="C1313" s="1154"/>
      <c r="D1313" s="1155" t="s">
        <v>2</v>
      </c>
      <c r="E1313" s="1156"/>
      <c r="F1313" s="1156"/>
      <c r="G1313" s="1156"/>
      <c r="H1313" s="1156"/>
      <c r="I1313" s="1156"/>
      <c r="J1313" s="1156"/>
      <c r="K1313" s="1156"/>
      <c r="L1313" s="1157"/>
      <c r="M1313" s="1158" t="s">
        <v>10</v>
      </c>
      <c r="N1313" s="1158" t="s">
        <v>11</v>
      </c>
      <c r="O1313" s="1"/>
      <c r="P1313" s="1"/>
    </row>
    <row r="1314" spans="1:20" ht="21.95" customHeight="1">
      <c r="A1314" s="1264" t="s">
        <v>3</v>
      </c>
      <c r="B1314" s="1264" t="s">
        <v>4</v>
      </c>
      <c r="C1314" s="1163" t="s">
        <v>5</v>
      </c>
      <c r="D1314" s="1264" t="s">
        <v>6</v>
      </c>
      <c r="E1314" s="1151" t="s">
        <v>7</v>
      </c>
      <c r="F1314" s="1153"/>
      <c r="G1314" s="1153"/>
      <c r="H1314" s="1153"/>
      <c r="I1314" s="1153"/>
      <c r="J1314" s="1153"/>
      <c r="K1314" s="1153"/>
      <c r="L1314" s="1154"/>
      <c r="M1314" s="1159"/>
      <c r="N1314" s="1159"/>
      <c r="O1314" s="1"/>
      <c r="P1314" s="1"/>
    </row>
    <row r="1315" spans="1:20" ht="21.95" customHeight="1">
      <c r="A1315" s="1166"/>
      <c r="B1315" s="1166"/>
      <c r="C1315" s="1164"/>
      <c r="D1315" s="1166"/>
      <c r="E1315" s="1151" t="s">
        <v>8</v>
      </c>
      <c r="F1315" s="1153"/>
      <c r="G1315" s="1153"/>
      <c r="H1315" s="1153"/>
      <c r="I1315" s="1153"/>
      <c r="J1315" s="1153"/>
      <c r="K1315" s="1154"/>
      <c r="L1315" s="23" t="s">
        <v>9</v>
      </c>
      <c r="M1315" s="1160"/>
      <c r="N1315" s="1160"/>
      <c r="O1315" s="1"/>
      <c r="P1315" s="1"/>
    </row>
    <row r="1316" spans="1:20" ht="21.95" customHeight="1">
      <c r="A1316" s="97"/>
      <c r="B1316" s="97"/>
      <c r="C1316" s="1265" t="s">
        <v>487</v>
      </c>
      <c r="D1316" s="662" t="s">
        <v>29</v>
      </c>
      <c r="E1316" s="1191" t="s">
        <v>468</v>
      </c>
      <c r="F1316" s="1191"/>
      <c r="G1316" s="1191"/>
      <c r="H1316" s="1191"/>
      <c r="I1316" s="1191"/>
      <c r="J1316" s="1191" t="s">
        <v>489</v>
      </c>
      <c r="K1316" s="1191"/>
      <c r="L1316" s="32" t="s">
        <v>467</v>
      </c>
      <c r="M1316" s="1148" t="s">
        <v>448</v>
      </c>
      <c r="N1316" s="1149"/>
      <c r="O1316" s="1"/>
      <c r="P1316" s="1"/>
    </row>
    <row r="1317" spans="1:20" ht="21.95" customHeight="1">
      <c r="A1317" s="97"/>
      <c r="B1317" s="97"/>
      <c r="C1317" s="1266"/>
      <c r="D1317" s="29">
        <v>1</v>
      </c>
      <c r="E1317" s="1146" t="s">
        <v>286</v>
      </c>
      <c r="F1317" s="1146"/>
      <c r="G1317" s="1146"/>
      <c r="H1317" s="1144">
        <v>34850</v>
      </c>
      <c r="I1317" s="1145"/>
      <c r="J1317" s="1146">
        <f>SUM(H1317-31230)</f>
        <v>3620</v>
      </c>
      <c r="K1317" s="1146"/>
      <c r="L1317" s="657">
        <f>SUM(H1317-21030)</f>
        <v>13820</v>
      </c>
      <c r="M1317" s="665">
        <v>325</v>
      </c>
      <c r="N1317" s="1226" t="s">
        <v>488</v>
      </c>
      <c r="O1317" s="1"/>
      <c r="P1317" s="1"/>
      <c r="T1317" s="174"/>
    </row>
    <row r="1318" spans="1:20" ht="21.95" customHeight="1">
      <c r="A1318" s="97"/>
      <c r="B1318" s="97"/>
      <c r="C1318" s="1266"/>
      <c r="D1318" s="657">
        <v>1001</v>
      </c>
      <c r="E1318" s="1146" t="s">
        <v>31</v>
      </c>
      <c r="F1318" s="1146"/>
      <c r="G1318" s="1146"/>
      <c r="H1318" s="1144">
        <v>4091</v>
      </c>
      <c r="I1318" s="1145"/>
      <c r="J1318" s="1146">
        <f>H1318-3321</f>
        <v>770</v>
      </c>
      <c r="K1318" s="1146"/>
      <c r="L1318" s="657">
        <f>SUM(H1318-3320)</f>
        <v>771</v>
      </c>
      <c r="M1318" s="665">
        <v>165</v>
      </c>
      <c r="N1318" s="1227"/>
      <c r="O1318" s="1"/>
      <c r="P1318" s="1"/>
    </row>
    <row r="1319" spans="1:20" ht="21.95" customHeight="1">
      <c r="A1319" s="97"/>
      <c r="B1319" s="97"/>
      <c r="C1319" s="1266"/>
      <c r="D1319" s="657">
        <v>1210</v>
      </c>
      <c r="E1319" s="1146" t="s">
        <v>71</v>
      </c>
      <c r="F1319" s="1146"/>
      <c r="G1319" s="1146"/>
      <c r="H1319" s="1144">
        <v>5000</v>
      </c>
      <c r="I1319" s="1145"/>
      <c r="J1319" s="1146">
        <f>SUM(H1319-2856)</f>
        <v>2144</v>
      </c>
      <c r="K1319" s="1146"/>
      <c r="L1319" s="657">
        <f>SUM(H1319-2856)</f>
        <v>2144</v>
      </c>
      <c r="M1319" s="665">
        <v>286</v>
      </c>
      <c r="N1319" s="1227"/>
      <c r="O1319" s="1"/>
      <c r="P1319" s="1"/>
    </row>
    <row r="1320" spans="1:20" ht="21.95" customHeight="1">
      <c r="A1320" s="97"/>
      <c r="B1320" s="97"/>
      <c r="C1320" s="1266"/>
      <c r="D1320" s="657">
        <v>1300</v>
      </c>
      <c r="E1320" s="1146" t="s">
        <v>73</v>
      </c>
      <c r="F1320" s="1146"/>
      <c r="G1320" s="1146"/>
      <c r="H1320" s="1144">
        <v>1500</v>
      </c>
      <c r="I1320" s="1145"/>
      <c r="J1320" s="1146">
        <f>SUM(H1320-1500)</f>
        <v>0</v>
      </c>
      <c r="K1320" s="1146"/>
      <c r="L1320" s="657">
        <f>SUM(H1320-1500)</f>
        <v>0</v>
      </c>
      <c r="M1320" s="665">
        <v>0</v>
      </c>
      <c r="N1320" s="1227"/>
      <c r="O1320" s="1"/>
      <c r="P1320" s="1"/>
      <c r="R1320" s="174"/>
    </row>
    <row r="1321" spans="1:20" ht="21.95" customHeight="1">
      <c r="A1321" s="97"/>
      <c r="B1321" s="97"/>
      <c r="C1321" s="1266"/>
      <c r="D1321" s="657">
        <v>1810</v>
      </c>
      <c r="E1321" s="1146" t="s">
        <v>304</v>
      </c>
      <c r="F1321" s="1146"/>
      <c r="G1321" s="1146"/>
      <c r="H1321" s="1268">
        <v>30645</v>
      </c>
      <c r="I1321" s="1269"/>
      <c r="J1321" s="1252">
        <f>SUM(H1321-25695)</f>
        <v>4950</v>
      </c>
      <c r="K1321" s="1252"/>
      <c r="L1321" s="665">
        <f>SUM(H1321-25695)</f>
        <v>4950</v>
      </c>
      <c r="M1321" s="665">
        <v>660</v>
      </c>
      <c r="N1321" s="1227"/>
      <c r="O1321" s="1"/>
      <c r="P1321" s="1"/>
    </row>
    <row r="1322" spans="1:20" ht="21.95" customHeight="1">
      <c r="A1322" s="97"/>
      <c r="B1322" s="97"/>
      <c r="C1322" s="1266"/>
      <c r="D1322" s="657">
        <v>1820</v>
      </c>
      <c r="E1322" s="1146" t="s">
        <v>72</v>
      </c>
      <c r="F1322" s="1146"/>
      <c r="G1322" s="1146"/>
      <c r="H1322" s="1144">
        <v>14000</v>
      </c>
      <c r="I1322" s="1145"/>
      <c r="J1322" s="1146">
        <f>SUM(H1322-12000)</f>
        <v>2000</v>
      </c>
      <c r="K1322" s="1146"/>
      <c r="L1322" s="657">
        <f>SUM(H1322-12000)</f>
        <v>2000</v>
      </c>
      <c r="M1322" s="665">
        <v>267</v>
      </c>
      <c r="N1322" s="1227"/>
      <c r="O1322" s="1"/>
      <c r="P1322" s="1"/>
    </row>
    <row r="1323" spans="1:20" ht="21.95" customHeight="1">
      <c r="A1323" s="97"/>
      <c r="B1323" s="97"/>
      <c r="C1323" s="1266"/>
      <c r="D1323" s="657">
        <v>1978</v>
      </c>
      <c r="E1323" s="1146" t="s">
        <v>74</v>
      </c>
      <c r="F1323" s="1146"/>
      <c r="G1323" s="1146"/>
      <c r="H1323" s="1144">
        <v>9000</v>
      </c>
      <c r="I1323" s="1145"/>
      <c r="J1323" s="1146">
        <f>SUM(H1323-9000)</f>
        <v>0</v>
      </c>
      <c r="K1323" s="1146"/>
      <c r="L1323" s="657">
        <f>SUM(H1323-9000)</f>
        <v>0</v>
      </c>
      <c r="M1323" s="665">
        <v>0</v>
      </c>
      <c r="N1323" s="1227"/>
      <c r="O1323" s="1"/>
      <c r="P1323" s="1"/>
    </row>
    <row r="1324" spans="1:20" ht="21.95" customHeight="1" thickBot="1">
      <c r="A1324" s="97"/>
      <c r="B1324" s="97"/>
      <c r="C1324" s="1266"/>
      <c r="D1324" s="657"/>
      <c r="E1324" s="1146" t="s">
        <v>372</v>
      </c>
      <c r="F1324" s="1146"/>
      <c r="G1324" s="1146"/>
      <c r="H1324" s="1256">
        <v>3521</v>
      </c>
      <c r="I1324" s="1257"/>
      <c r="J1324" s="1253">
        <v>0</v>
      </c>
      <c r="K1324" s="1253"/>
      <c r="L1324" s="687">
        <v>0</v>
      </c>
      <c r="M1324" s="687">
        <v>130</v>
      </c>
      <c r="N1324" s="1227"/>
      <c r="O1324" s="1"/>
      <c r="P1324" s="1"/>
    </row>
    <row r="1325" spans="1:20" ht="21.95" customHeight="1" thickBot="1">
      <c r="A1325" s="659"/>
      <c r="B1325" s="659"/>
      <c r="C1325" s="657"/>
      <c r="D1325" s="1191" t="s">
        <v>310</v>
      </c>
      <c r="E1325" s="1191"/>
      <c r="F1325" s="1191"/>
      <c r="G1325" s="1148"/>
      <c r="H1325" s="1261">
        <f>SUM(H1317:I1324)</f>
        <v>102607</v>
      </c>
      <c r="I1325" s="1255"/>
      <c r="J1325" s="1254">
        <f>SUM(J1317:K1324)</f>
        <v>13484</v>
      </c>
      <c r="K1325" s="1255"/>
      <c r="L1325" s="690">
        <f>SUM(L1317:L1324)</f>
        <v>23685</v>
      </c>
      <c r="M1325" s="689">
        <f>SUM(M1317:M1324)</f>
        <v>1833</v>
      </c>
      <c r="N1325" s="1267"/>
    </row>
    <row r="1326" spans="1:20" ht="15.75">
      <c r="A1326" s="15"/>
      <c r="B1326" s="15"/>
      <c r="C1326" s="167"/>
      <c r="D1326" s="668"/>
      <c r="E1326" s="668"/>
      <c r="F1326" s="668"/>
      <c r="G1326" s="668"/>
      <c r="H1326" s="669"/>
      <c r="I1326" s="669"/>
      <c r="J1326" s="669"/>
      <c r="K1326" s="104"/>
      <c r="L1326" s="104"/>
      <c r="M1326" s="167"/>
      <c r="N1326" s="167"/>
    </row>
    <row r="1327" spans="1:20" ht="15.75">
      <c r="A1327" s="15"/>
      <c r="B1327" s="15"/>
      <c r="C1327" s="167"/>
      <c r="D1327" s="668"/>
      <c r="E1327" s="668"/>
      <c r="F1327" s="668"/>
      <c r="G1327" s="668"/>
      <c r="H1327" s="669"/>
      <c r="I1327" s="669"/>
      <c r="J1327" s="669"/>
      <c r="K1327" s="104"/>
      <c r="L1327" s="104"/>
      <c r="M1327" s="167"/>
      <c r="N1327" s="167"/>
    </row>
    <row r="1328" spans="1:20" ht="15.75">
      <c r="A1328" s="15"/>
      <c r="B1328" s="15"/>
      <c r="C1328" s="167"/>
      <c r="D1328" s="668"/>
      <c r="E1328" s="668"/>
      <c r="F1328" s="668"/>
      <c r="G1328" s="668"/>
      <c r="H1328" s="669"/>
      <c r="I1328" s="669"/>
      <c r="J1328" s="669"/>
      <c r="K1328" s="104"/>
      <c r="L1328" s="104"/>
      <c r="M1328" s="167"/>
      <c r="N1328" s="167"/>
    </row>
    <row r="1329" spans="1:20" s="21" customFormat="1" ht="18.75">
      <c r="A1329" s="1140" t="s">
        <v>12</v>
      </c>
      <c r="B1329" s="1140"/>
      <c r="C1329" s="1140"/>
      <c r="D1329" s="1141" t="s">
        <v>25</v>
      </c>
      <c r="E1329" s="1141"/>
      <c r="F1329" s="1141"/>
      <c r="G1329" s="1141"/>
      <c r="H1329" s="1141"/>
      <c r="I1329" s="19"/>
      <c r="J1329" s="5"/>
      <c r="K1329" s="5"/>
      <c r="L1329" s="666" t="s">
        <v>13</v>
      </c>
      <c r="M1329" s="666"/>
      <c r="N1329" s="666"/>
      <c r="O1329" s="20"/>
      <c r="P1329" s="19"/>
    </row>
    <row r="1331" spans="1:20" s="6" customFormat="1" ht="73.5" customHeight="1">
      <c r="A1331" s="1176" t="s">
        <v>14</v>
      </c>
      <c r="B1331" s="1176"/>
      <c r="C1331" s="1176"/>
      <c r="D1331" s="1176"/>
      <c r="E1331" s="1176"/>
      <c r="F1331" s="1176"/>
      <c r="G1331" s="1176"/>
      <c r="H1331" s="1176"/>
      <c r="I1331" s="1176"/>
      <c r="J1331" s="1176"/>
      <c r="K1331" s="1176"/>
      <c r="L1331" s="1176"/>
      <c r="M1331" s="1176"/>
      <c r="N1331" s="1176"/>
      <c r="O1331" s="5"/>
      <c r="P1331" s="5"/>
    </row>
    <row r="1332" spans="1:20" ht="15" customHeight="1">
      <c r="A1332" s="1206" t="s">
        <v>23</v>
      </c>
      <c r="B1332" s="1206"/>
      <c r="C1332" s="46"/>
      <c r="D1332" s="32"/>
      <c r="E1332" s="1207" t="s">
        <v>21</v>
      </c>
      <c r="F1332" s="1208"/>
      <c r="G1332" s="1208"/>
      <c r="H1332" s="1208"/>
      <c r="I1332" s="1209"/>
      <c r="J1332" s="1210"/>
      <c r="K1332" s="1211"/>
      <c r="L1332" s="1211"/>
      <c r="M1332" s="1211"/>
      <c r="N1332" s="1212"/>
      <c r="O1332" s="2"/>
      <c r="P1332" s="2"/>
    </row>
    <row r="1333" spans="1:20" ht="15.75" customHeight="1">
      <c r="A1333" s="1213" t="s">
        <v>26</v>
      </c>
      <c r="B1333" s="1213"/>
      <c r="C1333" s="567" t="s">
        <v>27</v>
      </c>
      <c r="D1333" s="98"/>
      <c r="E1333" s="1214" t="s">
        <v>20</v>
      </c>
      <c r="F1333" s="1215"/>
      <c r="G1333" s="1215"/>
      <c r="H1333" s="1215"/>
      <c r="I1333" s="1216"/>
      <c r="J1333" s="1210">
        <v>44774</v>
      </c>
      <c r="K1333" s="1217"/>
      <c r="L1333" s="1217"/>
      <c r="M1333" s="1217"/>
      <c r="N1333" s="1218"/>
      <c r="O1333" s="2"/>
      <c r="P1333" s="2"/>
    </row>
    <row r="1334" spans="1:20" ht="17.25" customHeight="1">
      <c r="A1334" s="1213" t="s">
        <v>15</v>
      </c>
      <c r="B1334" s="1213"/>
      <c r="C1334" s="567" t="s">
        <v>17</v>
      </c>
      <c r="D1334" s="98"/>
      <c r="E1334" s="1214" t="s">
        <v>18</v>
      </c>
      <c r="F1334" s="1215"/>
      <c r="G1334" s="1215"/>
      <c r="H1334" s="1215"/>
      <c r="I1334" s="1216"/>
      <c r="J1334" s="1219" t="s">
        <v>452</v>
      </c>
      <c r="K1334" s="1219"/>
      <c r="L1334" s="1219"/>
      <c r="M1334" s="1219"/>
      <c r="N1334" s="1219"/>
      <c r="O1334" s="2"/>
      <c r="P1334" s="2"/>
    </row>
    <row r="1335" spans="1:20" ht="17.25" customHeight="1">
      <c r="A1335" s="1213" t="s">
        <v>16</v>
      </c>
      <c r="B1335" s="1213"/>
      <c r="C1335" s="567">
        <v>90074732</v>
      </c>
      <c r="D1335" s="32"/>
      <c r="E1335" s="1206" t="s">
        <v>19</v>
      </c>
      <c r="F1335" s="1206"/>
      <c r="G1335" s="1206"/>
      <c r="H1335" s="1206"/>
      <c r="I1335" s="1206"/>
      <c r="J1335" s="1146" t="s">
        <v>227</v>
      </c>
      <c r="K1335" s="1146"/>
      <c r="L1335" s="1146"/>
      <c r="M1335" s="1146"/>
      <c r="N1335" s="1146"/>
      <c r="O1335" s="2"/>
      <c r="P1335" s="2"/>
    </row>
    <row r="1336" spans="1:20" ht="13.5" customHeight="1">
      <c r="A1336" s="1184" t="s">
        <v>0</v>
      </c>
      <c r="B1336" s="1184"/>
      <c r="C1336" s="33"/>
      <c r="D1336" s="97"/>
      <c r="E1336" s="1213" t="s">
        <v>22</v>
      </c>
      <c r="F1336" s="1213"/>
      <c r="G1336" s="1213"/>
      <c r="H1336" s="1184" t="s">
        <v>226</v>
      </c>
      <c r="I1336" s="1184"/>
      <c r="J1336" s="1213" t="s">
        <v>24</v>
      </c>
      <c r="K1336" s="1213"/>
      <c r="L1336" s="1213"/>
      <c r="M1336" s="1184" t="s">
        <v>332</v>
      </c>
      <c r="N1336" s="1184"/>
      <c r="O1336" s="4"/>
      <c r="P1336" s="1"/>
    </row>
    <row r="1337" spans="1:20" ht="18.75">
      <c r="A1337" s="1151" t="s">
        <v>1</v>
      </c>
      <c r="B1337" s="1153"/>
      <c r="C1337" s="1154"/>
      <c r="D1337" s="1155" t="s">
        <v>2</v>
      </c>
      <c r="E1337" s="1156"/>
      <c r="F1337" s="1156"/>
      <c r="G1337" s="1156"/>
      <c r="H1337" s="1156"/>
      <c r="I1337" s="1156"/>
      <c r="J1337" s="1156"/>
      <c r="K1337" s="1156"/>
      <c r="L1337" s="1157"/>
      <c r="M1337" s="1158" t="s">
        <v>10</v>
      </c>
      <c r="N1337" s="1158" t="s">
        <v>11</v>
      </c>
      <c r="O1337" s="1"/>
      <c r="P1337" s="1"/>
    </row>
    <row r="1338" spans="1:20" ht="18.75">
      <c r="A1338" s="1161" t="s">
        <v>3</v>
      </c>
      <c r="B1338" s="1161" t="s">
        <v>4</v>
      </c>
      <c r="C1338" s="1163" t="s">
        <v>5</v>
      </c>
      <c r="D1338" s="1165" t="s">
        <v>6</v>
      </c>
      <c r="E1338" s="1151" t="s">
        <v>7</v>
      </c>
      <c r="F1338" s="1153"/>
      <c r="G1338" s="1153"/>
      <c r="H1338" s="1153"/>
      <c r="I1338" s="1153"/>
      <c r="J1338" s="1153"/>
      <c r="K1338" s="1153"/>
      <c r="L1338" s="1154"/>
      <c r="M1338" s="1159"/>
      <c r="N1338" s="1159"/>
      <c r="O1338" s="1"/>
      <c r="P1338" s="1"/>
    </row>
    <row r="1339" spans="1:20" ht="18.75">
      <c r="A1339" s="1162"/>
      <c r="B1339" s="1162"/>
      <c r="C1339" s="1164"/>
      <c r="D1339" s="1166"/>
      <c r="E1339" s="1151" t="s">
        <v>8</v>
      </c>
      <c r="F1339" s="1153"/>
      <c r="G1339" s="1153"/>
      <c r="H1339" s="1153"/>
      <c r="I1339" s="1153"/>
      <c r="J1339" s="1153"/>
      <c r="K1339" s="1154"/>
      <c r="L1339" s="23" t="s">
        <v>9</v>
      </c>
      <c r="M1339" s="1160"/>
      <c r="N1339" s="1160"/>
      <c r="O1339" s="1"/>
      <c r="P1339" s="1"/>
    </row>
    <row r="1340" spans="1:20" ht="34.5" customHeight="1">
      <c r="A1340" s="3"/>
      <c r="B1340" s="3"/>
      <c r="C1340" s="1231" t="s">
        <v>453</v>
      </c>
      <c r="D1340" s="570" t="s">
        <v>29</v>
      </c>
      <c r="E1340" s="1258" t="s">
        <v>426</v>
      </c>
      <c r="F1340" s="1259"/>
      <c r="G1340" s="1259"/>
      <c r="H1340" s="1259"/>
      <c r="I1340" s="1259"/>
      <c r="J1340" s="1260"/>
      <c r="K1340" s="1170" t="s">
        <v>450</v>
      </c>
      <c r="L1340" s="1172"/>
      <c r="M1340" s="1250" t="s">
        <v>448</v>
      </c>
      <c r="N1340" s="1251"/>
      <c r="O1340" s="1"/>
      <c r="P1340" s="1"/>
    </row>
    <row r="1341" spans="1:20" ht="15.95" customHeight="1">
      <c r="A1341" s="3"/>
      <c r="B1341" s="3"/>
      <c r="C1341" s="1232"/>
      <c r="D1341" s="29">
        <v>1</v>
      </c>
      <c r="E1341" s="1146" t="s">
        <v>286</v>
      </c>
      <c r="F1341" s="1146"/>
      <c r="G1341" s="1146"/>
      <c r="H1341" s="1142">
        <v>21030</v>
      </c>
      <c r="I1341" s="1142"/>
      <c r="J1341" s="1142"/>
      <c r="K1341" s="1173">
        <f>SUM(H1341-19610)</f>
        <v>1420</v>
      </c>
      <c r="L1341" s="1175"/>
      <c r="M1341" s="568">
        <f>SUM(K1341*1/30)</f>
        <v>47.333333333333336</v>
      </c>
      <c r="N1341" s="1226" t="s">
        <v>454</v>
      </c>
      <c r="O1341" s="1"/>
      <c r="P1341" s="1"/>
      <c r="T1341" s="174"/>
    </row>
    <row r="1342" spans="1:20" ht="15.95" customHeight="1">
      <c r="A1342" s="3"/>
      <c r="B1342" s="3"/>
      <c r="C1342" s="1232"/>
      <c r="D1342" s="566">
        <v>1001</v>
      </c>
      <c r="E1342" s="1146" t="s">
        <v>31</v>
      </c>
      <c r="F1342" s="1146"/>
      <c r="G1342" s="1146"/>
      <c r="H1342" s="1142">
        <v>3321</v>
      </c>
      <c r="I1342" s="1142"/>
      <c r="J1342" s="1142"/>
      <c r="K1342" s="1173">
        <f>SUM(H1342-2778)</f>
        <v>543</v>
      </c>
      <c r="L1342" s="1175"/>
      <c r="M1342" s="568">
        <f t="shared" ref="M1342:M1352" si="12">SUM(K1342*1/30)</f>
        <v>18.100000000000001</v>
      </c>
      <c r="N1342" s="1227"/>
      <c r="O1342" s="1"/>
      <c r="P1342" s="1"/>
    </row>
    <row r="1343" spans="1:20" ht="18.75" customHeight="1">
      <c r="A1343" s="3"/>
      <c r="B1343" s="3"/>
      <c r="C1343" s="1232"/>
      <c r="D1343" s="566">
        <v>1210</v>
      </c>
      <c r="E1343" s="1146" t="s">
        <v>71</v>
      </c>
      <c r="F1343" s="1146"/>
      <c r="G1343" s="1146"/>
      <c r="H1343" s="1142">
        <v>2856</v>
      </c>
      <c r="I1343" s="1142"/>
      <c r="J1343" s="1142"/>
      <c r="K1343" s="1173">
        <f>SUM(H1343-2856)</f>
        <v>0</v>
      </c>
      <c r="L1343" s="1175"/>
      <c r="M1343" s="568">
        <f t="shared" si="12"/>
        <v>0</v>
      </c>
      <c r="N1343" s="1227"/>
      <c r="O1343" s="1"/>
      <c r="P1343" s="1"/>
    </row>
    <row r="1344" spans="1:20" ht="15.95" customHeight="1">
      <c r="A1344" s="3"/>
      <c r="B1344" s="3"/>
      <c r="C1344" s="1232"/>
      <c r="D1344" s="566">
        <v>1300</v>
      </c>
      <c r="E1344" s="1146" t="s">
        <v>73</v>
      </c>
      <c r="F1344" s="1146"/>
      <c r="G1344" s="1146"/>
      <c r="H1344" s="1142">
        <v>1500</v>
      </c>
      <c r="I1344" s="1142"/>
      <c r="J1344" s="1142"/>
      <c r="K1344" s="1173">
        <f>SUM(H1344-1500)</f>
        <v>0</v>
      </c>
      <c r="L1344" s="1175"/>
      <c r="M1344" s="568">
        <f t="shared" si="12"/>
        <v>0</v>
      </c>
      <c r="N1344" s="1227"/>
      <c r="O1344" s="1"/>
      <c r="P1344" s="1"/>
    </row>
    <row r="1345" spans="1:20" ht="15.95" customHeight="1">
      <c r="A1345" s="3"/>
      <c r="B1345" s="3"/>
      <c r="C1345" s="1232"/>
      <c r="D1345" s="566">
        <v>1810</v>
      </c>
      <c r="E1345" s="1146" t="s">
        <v>304</v>
      </c>
      <c r="F1345" s="1146"/>
      <c r="G1345" s="1146"/>
      <c r="H1345" s="1262">
        <v>25695</v>
      </c>
      <c r="I1345" s="1262"/>
      <c r="J1345" s="1262"/>
      <c r="K1345" s="1228">
        <f>SUM(H1345-22375)</f>
        <v>3320</v>
      </c>
      <c r="L1345" s="1230"/>
      <c r="M1345" s="568">
        <f t="shared" si="12"/>
        <v>110.66666666666667</v>
      </c>
      <c r="N1345" s="1227"/>
      <c r="O1345" s="1"/>
      <c r="P1345" s="1"/>
    </row>
    <row r="1346" spans="1:20" ht="15.95" customHeight="1">
      <c r="A1346" s="3"/>
      <c r="B1346" s="3"/>
      <c r="C1346" s="1232"/>
      <c r="D1346" s="566">
        <v>1820</v>
      </c>
      <c r="E1346" s="1146" t="s">
        <v>72</v>
      </c>
      <c r="F1346" s="1146"/>
      <c r="G1346" s="1146"/>
      <c r="H1346" s="1142">
        <v>12000</v>
      </c>
      <c r="I1346" s="1142"/>
      <c r="J1346" s="1142"/>
      <c r="K1346" s="1173">
        <f>SUM(H1346-12000)</f>
        <v>0</v>
      </c>
      <c r="L1346" s="1175"/>
      <c r="M1346" s="568">
        <f t="shared" si="12"/>
        <v>0</v>
      </c>
      <c r="N1346" s="1227"/>
      <c r="O1346" s="1"/>
      <c r="P1346" s="1"/>
    </row>
    <row r="1347" spans="1:20" ht="15.95" customHeight="1">
      <c r="A1347" s="3"/>
      <c r="B1347" s="3"/>
      <c r="C1347" s="1232"/>
      <c r="D1347" s="566">
        <v>1978</v>
      </c>
      <c r="E1347" s="1146" t="s">
        <v>74</v>
      </c>
      <c r="F1347" s="1146"/>
      <c r="G1347" s="1146"/>
      <c r="H1347" s="1142">
        <v>9000</v>
      </c>
      <c r="I1347" s="1142"/>
      <c r="J1347" s="1142"/>
      <c r="K1347" s="1173">
        <f>SUM(H1347-9000)</f>
        <v>0</v>
      </c>
      <c r="L1347" s="1175"/>
      <c r="M1347" s="568">
        <f t="shared" si="12"/>
        <v>0</v>
      </c>
      <c r="N1347" s="1227"/>
      <c r="O1347" s="1"/>
      <c r="P1347" s="1"/>
    </row>
    <row r="1348" spans="1:20" ht="15.95" customHeight="1">
      <c r="A1348" s="3"/>
      <c r="B1348" s="3"/>
      <c r="C1348" s="1232"/>
      <c r="D1348" s="566">
        <v>2211</v>
      </c>
      <c r="E1348" s="1146" t="s">
        <v>440</v>
      </c>
      <c r="F1348" s="1146"/>
      <c r="G1348" s="1146"/>
      <c r="H1348" s="1142">
        <v>1569</v>
      </c>
      <c r="I1348" s="1142"/>
      <c r="J1348" s="1142"/>
      <c r="K1348" s="1173">
        <f>SUM(H1348-1569)</f>
        <v>0</v>
      </c>
      <c r="L1348" s="1175"/>
      <c r="M1348" s="568">
        <f t="shared" si="12"/>
        <v>0</v>
      </c>
      <c r="N1348" s="1227"/>
      <c r="O1348" s="1"/>
      <c r="P1348" s="1"/>
    </row>
    <row r="1349" spans="1:20" ht="15.95" customHeight="1">
      <c r="A1349" s="3"/>
      <c r="B1349" s="3"/>
      <c r="C1349" s="1232"/>
      <c r="D1349" s="566">
        <v>2224</v>
      </c>
      <c r="E1349" s="1146" t="s">
        <v>443</v>
      </c>
      <c r="F1349" s="1146"/>
      <c r="G1349" s="1146"/>
      <c r="H1349" s="1142">
        <f>SUM(H1341*0.1)</f>
        <v>2103</v>
      </c>
      <c r="I1349" s="1142"/>
      <c r="J1349" s="1142"/>
      <c r="K1349" s="1173">
        <f>SUM(K1341*0.1)</f>
        <v>142</v>
      </c>
      <c r="L1349" s="1175"/>
      <c r="M1349" s="568">
        <f t="shared" si="12"/>
        <v>4.7333333333333334</v>
      </c>
      <c r="N1349" s="1227"/>
      <c r="O1349" s="1"/>
      <c r="P1349" s="1"/>
      <c r="T1349" s="174"/>
    </row>
    <row r="1350" spans="1:20" ht="15.95" customHeight="1">
      <c r="A1350" s="3"/>
      <c r="B1350" s="3"/>
      <c r="C1350" s="1232"/>
      <c r="D1350" s="566">
        <v>2247</v>
      </c>
      <c r="E1350" s="1146" t="s">
        <v>444</v>
      </c>
      <c r="F1350" s="1146"/>
      <c r="G1350" s="1146"/>
      <c r="H1350" s="1142">
        <f>SUM(H1341*0.1)</f>
        <v>2103</v>
      </c>
      <c r="I1350" s="1142"/>
      <c r="J1350" s="1142"/>
      <c r="K1350" s="1173">
        <f>SUM(K1341*0.1)</f>
        <v>142</v>
      </c>
      <c r="L1350" s="1175"/>
      <c r="M1350" s="568">
        <f t="shared" si="12"/>
        <v>4.7333333333333334</v>
      </c>
      <c r="N1350" s="1227"/>
      <c r="O1350" s="1"/>
      <c r="P1350" s="1"/>
    </row>
    <row r="1351" spans="1:20" ht="15.95" customHeight="1">
      <c r="A1351" s="3"/>
      <c r="B1351" s="3"/>
      <c r="C1351" s="1232"/>
      <c r="D1351" s="566">
        <v>2264</v>
      </c>
      <c r="E1351" s="1146" t="s">
        <v>451</v>
      </c>
      <c r="F1351" s="1146"/>
      <c r="G1351" s="1146"/>
      <c r="H1351" s="1262">
        <f>SUM(H1341*0.1)</f>
        <v>2103</v>
      </c>
      <c r="I1351" s="1262"/>
      <c r="J1351" s="1262"/>
      <c r="K1351" s="1173">
        <v>142</v>
      </c>
      <c r="L1351" s="1175"/>
      <c r="M1351" s="568">
        <f t="shared" si="12"/>
        <v>4.7333333333333334</v>
      </c>
      <c r="N1351" s="1227"/>
      <c r="O1351" s="1"/>
      <c r="P1351" s="1"/>
      <c r="R1351" s="174"/>
      <c r="S1351" s="174"/>
    </row>
    <row r="1352" spans="1:20" ht="15.75" customHeight="1">
      <c r="A1352" s="3"/>
      <c r="B1352" s="3"/>
      <c r="C1352" s="1233"/>
      <c r="D1352" s="566">
        <v>2309</v>
      </c>
      <c r="E1352" s="1146" t="s">
        <v>445</v>
      </c>
      <c r="F1352" s="1146"/>
      <c r="G1352" s="1146"/>
      <c r="H1352" s="1142">
        <f>SUM(H1341*0.1)</f>
        <v>2103</v>
      </c>
      <c r="I1352" s="1142"/>
      <c r="J1352" s="1142"/>
      <c r="K1352" s="1173">
        <f>SUM(K1341*0.1)</f>
        <v>142</v>
      </c>
      <c r="L1352" s="1175"/>
      <c r="M1352" s="568">
        <f t="shared" si="12"/>
        <v>4.7333333333333334</v>
      </c>
      <c r="N1352" s="1227"/>
    </row>
    <row r="1353" spans="1:20" ht="15.75">
      <c r="A1353" s="567"/>
      <c r="B1353" s="567"/>
      <c r="C1353" s="566"/>
      <c r="D1353" s="1191" t="s">
        <v>310</v>
      </c>
      <c r="E1353" s="1191"/>
      <c r="F1353" s="1191"/>
      <c r="G1353" s="1191"/>
      <c r="H1353" s="1147">
        <f>SUM(H1341:J1352)</f>
        <v>85383</v>
      </c>
      <c r="I1353" s="1147"/>
      <c r="J1353" s="1147"/>
      <c r="K1353" s="1263">
        <f>SUM(K1341:L1352)</f>
        <v>5851</v>
      </c>
      <c r="L1353" s="1263"/>
      <c r="M1353" s="571">
        <f>SUM(M1341:M1352)</f>
        <v>195.0333333333333</v>
      </c>
      <c r="N1353" s="1243"/>
    </row>
    <row r="1354" spans="1:20" ht="15.75">
      <c r="A1354" s="15"/>
      <c r="B1354" s="15"/>
      <c r="C1354" s="167"/>
      <c r="D1354" s="573"/>
      <c r="E1354" s="573"/>
      <c r="F1354" s="573"/>
      <c r="G1354" s="573"/>
      <c r="H1354" s="572"/>
      <c r="I1354" s="572"/>
      <c r="J1354" s="572"/>
      <c r="K1354" s="104"/>
      <c r="L1354" s="104"/>
      <c r="M1354" s="167"/>
      <c r="N1354" s="167"/>
    </row>
    <row r="1355" spans="1:20" ht="15.75">
      <c r="A1355" s="15"/>
      <c r="B1355" s="15"/>
      <c r="C1355" s="167"/>
      <c r="D1355" s="573"/>
      <c r="E1355" s="573"/>
      <c r="F1355" s="573"/>
      <c r="G1355" s="573"/>
      <c r="H1355" s="572"/>
      <c r="I1355" s="572"/>
      <c r="J1355" s="572"/>
      <c r="K1355" s="104"/>
      <c r="L1355" s="104"/>
      <c r="M1355" s="167"/>
      <c r="N1355" s="167"/>
    </row>
    <row r="1356" spans="1:20" s="21" customFormat="1" ht="18.75">
      <c r="A1356" s="1140" t="s">
        <v>12</v>
      </c>
      <c r="B1356" s="1140"/>
      <c r="C1356" s="1140"/>
      <c r="D1356" s="1141" t="s">
        <v>25</v>
      </c>
      <c r="E1356" s="1141"/>
      <c r="F1356" s="1141"/>
      <c r="G1356" s="1141"/>
      <c r="H1356" s="1141"/>
      <c r="I1356" s="19"/>
      <c r="J1356" s="5"/>
      <c r="K1356" s="5"/>
      <c r="L1356" s="569" t="s">
        <v>13</v>
      </c>
      <c r="M1356" s="569"/>
      <c r="N1356" s="569"/>
      <c r="O1356" s="20"/>
      <c r="P1356" s="19"/>
    </row>
    <row r="1358" spans="1:20" s="6" customFormat="1" ht="73.5" customHeight="1">
      <c r="A1358" s="1176" t="s">
        <v>14</v>
      </c>
      <c r="B1358" s="1176"/>
      <c r="C1358" s="1176"/>
      <c r="D1358" s="1176"/>
      <c r="E1358" s="1176"/>
      <c r="F1358" s="1176"/>
      <c r="G1358" s="1176"/>
      <c r="H1358" s="1176"/>
      <c r="I1358" s="1176"/>
      <c r="J1358" s="1176"/>
      <c r="K1358" s="1176"/>
      <c r="L1358" s="1176"/>
      <c r="M1358" s="1176"/>
      <c r="N1358" s="1176"/>
      <c r="O1358" s="5"/>
      <c r="P1358" s="5"/>
    </row>
    <row r="1359" spans="1:20" ht="15" customHeight="1">
      <c r="A1359" s="1206" t="s">
        <v>23</v>
      </c>
      <c r="B1359" s="1206"/>
      <c r="C1359" s="46"/>
      <c r="D1359" s="32"/>
      <c r="E1359" s="1207" t="s">
        <v>21</v>
      </c>
      <c r="F1359" s="1208"/>
      <c r="G1359" s="1208"/>
      <c r="H1359" s="1208"/>
      <c r="I1359" s="1209"/>
      <c r="J1359" s="1210"/>
      <c r="K1359" s="1211"/>
      <c r="L1359" s="1211"/>
      <c r="M1359" s="1211"/>
      <c r="N1359" s="1212"/>
      <c r="O1359" s="2"/>
      <c r="P1359" s="2"/>
    </row>
    <row r="1360" spans="1:20" ht="15.75" customHeight="1">
      <c r="A1360" s="1213" t="s">
        <v>26</v>
      </c>
      <c r="B1360" s="1213"/>
      <c r="C1360" s="576" t="s">
        <v>27</v>
      </c>
      <c r="D1360" s="98"/>
      <c r="E1360" s="1214" t="s">
        <v>20</v>
      </c>
      <c r="F1360" s="1215"/>
      <c r="G1360" s="1215"/>
      <c r="H1360" s="1215"/>
      <c r="I1360" s="1216"/>
      <c r="J1360" s="1210">
        <v>44805</v>
      </c>
      <c r="K1360" s="1217"/>
      <c r="L1360" s="1217"/>
      <c r="M1360" s="1217"/>
      <c r="N1360" s="1218"/>
      <c r="O1360" s="2"/>
      <c r="P1360" s="2"/>
    </row>
    <row r="1361" spans="1:20" ht="17.25" customHeight="1">
      <c r="A1361" s="1213" t="s">
        <v>15</v>
      </c>
      <c r="B1361" s="1213"/>
      <c r="C1361" s="576" t="s">
        <v>17</v>
      </c>
      <c r="D1361" s="98"/>
      <c r="E1361" s="1214" t="s">
        <v>18</v>
      </c>
      <c r="F1361" s="1215"/>
      <c r="G1361" s="1215"/>
      <c r="H1361" s="1215"/>
      <c r="I1361" s="1216"/>
      <c r="J1361" s="1219" t="s">
        <v>455</v>
      </c>
      <c r="K1361" s="1219"/>
      <c r="L1361" s="1219"/>
      <c r="M1361" s="1219"/>
      <c r="N1361" s="1219"/>
      <c r="O1361" s="2"/>
      <c r="P1361" s="2"/>
    </row>
    <row r="1362" spans="1:20" ht="17.25" customHeight="1">
      <c r="A1362" s="1213" t="s">
        <v>16</v>
      </c>
      <c r="B1362" s="1213"/>
      <c r="C1362" s="576">
        <v>90110370</v>
      </c>
      <c r="D1362" s="32"/>
      <c r="E1362" s="1206" t="s">
        <v>19</v>
      </c>
      <c r="F1362" s="1206"/>
      <c r="G1362" s="1206"/>
      <c r="H1362" s="1206"/>
      <c r="I1362" s="1206"/>
      <c r="J1362" s="1146" t="s">
        <v>456</v>
      </c>
      <c r="K1362" s="1146"/>
      <c r="L1362" s="1146"/>
      <c r="M1362" s="1146"/>
      <c r="N1362" s="1146"/>
      <c r="O1362" s="2"/>
      <c r="P1362" s="2"/>
    </row>
    <row r="1363" spans="1:20" ht="13.5" customHeight="1">
      <c r="A1363" s="1184" t="s">
        <v>0</v>
      </c>
      <c r="B1363" s="1184"/>
      <c r="C1363" s="33"/>
      <c r="D1363" s="97"/>
      <c r="E1363" s="1213" t="s">
        <v>22</v>
      </c>
      <c r="F1363" s="1213"/>
      <c r="G1363" s="1213"/>
      <c r="H1363" s="1184" t="s">
        <v>37</v>
      </c>
      <c r="I1363" s="1184"/>
      <c r="J1363" s="1213" t="s">
        <v>24</v>
      </c>
      <c r="K1363" s="1213"/>
      <c r="L1363" s="1213"/>
      <c r="M1363" s="1184" t="s">
        <v>332</v>
      </c>
      <c r="N1363" s="1184"/>
      <c r="O1363" s="4"/>
      <c r="P1363" s="1"/>
    </row>
    <row r="1364" spans="1:20" ht="18.75">
      <c r="A1364" s="1151" t="s">
        <v>1</v>
      </c>
      <c r="B1364" s="1153"/>
      <c r="C1364" s="1154"/>
      <c r="D1364" s="1155" t="s">
        <v>2</v>
      </c>
      <c r="E1364" s="1156"/>
      <c r="F1364" s="1156"/>
      <c r="G1364" s="1156"/>
      <c r="H1364" s="1156"/>
      <c r="I1364" s="1156"/>
      <c r="J1364" s="1156"/>
      <c r="K1364" s="1156"/>
      <c r="L1364" s="1157"/>
      <c r="M1364" s="1158" t="s">
        <v>10</v>
      </c>
      <c r="N1364" s="1158" t="s">
        <v>11</v>
      </c>
      <c r="O1364" s="1"/>
      <c r="P1364" s="1"/>
    </row>
    <row r="1365" spans="1:20" ht="18.75">
      <c r="A1365" s="1161" t="s">
        <v>3</v>
      </c>
      <c r="B1365" s="1161" t="s">
        <v>4</v>
      </c>
      <c r="C1365" s="1163" t="s">
        <v>5</v>
      </c>
      <c r="D1365" s="1165" t="s">
        <v>6</v>
      </c>
      <c r="E1365" s="1151" t="s">
        <v>7</v>
      </c>
      <c r="F1365" s="1153"/>
      <c r="G1365" s="1153"/>
      <c r="H1365" s="1153"/>
      <c r="I1365" s="1153"/>
      <c r="J1365" s="1153"/>
      <c r="K1365" s="1153"/>
      <c r="L1365" s="1154"/>
      <c r="M1365" s="1159"/>
      <c r="N1365" s="1159"/>
      <c r="O1365" s="1"/>
      <c r="P1365" s="1"/>
    </row>
    <row r="1366" spans="1:20" ht="18.75">
      <c r="A1366" s="1162"/>
      <c r="B1366" s="1162"/>
      <c r="C1366" s="1164"/>
      <c r="D1366" s="1166"/>
      <c r="E1366" s="1151" t="s">
        <v>8</v>
      </c>
      <c r="F1366" s="1153"/>
      <c r="G1366" s="1153"/>
      <c r="H1366" s="1153"/>
      <c r="I1366" s="1153"/>
      <c r="J1366" s="1153"/>
      <c r="K1366" s="1154"/>
      <c r="L1366" s="23" t="s">
        <v>9</v>
      </c>
      <c r="M1366" s="1160"/>
      <c r="N1366" s="1160"/>
      <c r="O1366" s="1"/>
      <c r="P1366" s="1"/>
    </row>
    <row r="1367" spans="1:20" ht="34.5" customHeight="1">
      <c r="A1367" s="3"/>
      <c r="B1367" s="3"/>
      <c r="C1367" s="1231" t="s">
        <v>457</v>
      </c>
      <c r="D1367" s="577" t="s">
        <v>29</v>
      </c>
      <c r="E1367" s="1191" t="s">
        <v>468</v>
      </c>
      <c r="F1367" s="1191"/>
      <c r="G1367" s="1191"/>
      <c r="H1367" s="1191"/>
      <c r="I1367" s="1191"/>
      <c r="J1367" s="1249" t="s">
        <v>447</v>
      </c>
      <c r="K1367" s="1249"/>
      <c r="L1367" s="1249" t="s">
        <v>467</v>
      </c>
      <c r="M1367" s="1249"/>
      <c r="N1367" s="591"/>
      <c r="O1367" s="1"/>
      <c r="P1367" s="1"/>
    </row>
    <row r="1368" spans="1:20" ht="15.95" customHeight="1">
      <c r="A1368" s="3"/>
      <c r="B1368" s="3"/>
      <c r="C1368" s="1232"/>
      <c r="D1368" s="29">
        <v>1</v>
      </c>
      <c r="E1368" s="1146" t="s">
        <v>286</v>
      </c>
      <c r="F1368" s="1146"/>
      <c r="G1368" s="1146"/>
      <c r="H1368" s="1173">
        <v>45070</v>
      </c>
      <c r="I1368" s="1175"/>
      <c r="J1368" s="1173">
        <f>SUM(H1368-26510)</f>
        <v>18560</v>
      </c>
      <c r="K1368" s="1175"/>
      <c r="L1368" s="1173">
        <f>SUM(H1368-39370)</f>
        <v>5700</v>
      </c>
      <c r="M1368" s="1175"/>
      <c r="N1368" s="1226" t="s">
        <v>459</v>
      </c>
      <c r="O1368" s="1"/>
      <c r="P1368" s="1"/>
      <c r="T1368" s="174"/>
    </row>
    <row r="1369" spans="1:20" ht="15.95" customHeight="1">
      <c r="A1369" s="3"/>
      <c r="B1369" s="3"/>
      <c r="C1369" s="1232"/>
      <c r="D1369" s="583">
        <v>1001</v>
      </c>
      <c r="E1369" s="1146" t="s">
        <v>31</v>
      </c>
      <c r="F1369" s="1146"/>
      <c r="G1369" s="1146"/>
      <c r="H1369" s="1173">
        <v>6650</v>
      </c>
      <c r="I1369" s="1175"/>
      <c r="J1369" s="1173">
        <f>SUM(H1369-4091)</f>
        <v>2559</v>
      </c>
      <c r="K1369" s="1175"/>
      <c r="L1369" s="1173">
        <f>SUM(H1369-4091)</f>
        <v>2559</v>
      </c>
      <c r="M1369" s="1175"/>
      <c r="N1369" s="1227"/>
      <c r="O1369" s="1"/>
      <c r="P1369" s="1"/>
    </row>
    <row r="1370" spans="1:20" ht="18.75" customHeight="1">
      <c r="A1370" s="3"/>
      <c r="B1370" s="3"/>
      <c r="C1370" s="1232"/>
      <c r="D1370" s="583">
        <v>1210</v>
      </c>
      <c r="E1370" s="1146" t="s">
        <v>71</v>
      </c>
      <c r="F1370" s="1146"/>
      <c r="G1370" s="1146"/>
      <c r="H1370" s="1173">
        <v>5000</v>
      </c>
      <c r="I1370" s="1175"/>
      <c r="J1370" s="1173">
        <f>SUM(H1370-5000)</f>
        <v>0</v>
      </c>
      <c r="K1370" s="1175"/>
      <c r="L1370" s="1173">
        <f>SUM(H1370-5000)</f>
        <v>0</v>
      </c>
      <c r="M1370" s="1175"/>
      <c r="N1370" s="1227"/>
      <c r="O1370" s="1"/>
      <c r="P1370" s="1"/>
    </row>
    <row r="1371" spans="1:20" ht="15.95" customHeight="1">
      <c r="A1371" s="3"/>
      <c r="B1371" s="3"/>
      <c r="C1371" s="1232"/>
      <c r="D1371" s="583">
        <v>1300</v>
      </c>
      <c r="E1371" s="1146" t="s">
        <v>73</v>
      </c>
      <c r="F1371" s="1146"/>
      <c r="G1371" s="1146"/>
      <c r="H1371" s="1173">
        <v>1848</v>
      </c>
      <c r="I1371" s="1175"/>
      <c r="J1371" s="1173">
        <f>SUM(H1371-1500)</f>
        <v>348</v>
      </c>
      <c r="K1371" s="1175"/>
      <c r="L1371" s="1173">
        <f>SUM(H1371-1500)</f>
        <v>348</v>
      </c>
      <c r="M1371" s="1175"/>
      <c r="N1371" s="1227"/>
      <c r="O1371" s="1"/>
      <c r="P1371" s="1"/>
    </row>
    <row r="1372" spans="1:20" ht="15.95" customHeight="1">
      <c r="A1372" s="3"/>
      <c r="B1372" s="3"/>
      <c r="C1372" s="1232"/>
      <c r="D1372" s="583">
        <v>1810</v>
      </c>
      <c r="E1372" s="1146" t="s">
        <v>304</v>
      </c>
      <c r="F1372" s="1146"/>
      <c r="G1372" s="1146"/>
      <c r="H1372" s="1173">
        <v>45555</v>
      </c>
      <c r="I1372" s="1175"/>
      <c r="J1372" s="1173">
        <f>SUM(H1372-32165)</f>
        <v>13390</v>
      </c>
      <c r="K1372" s="1175"/>
      <c r="L1372" s="1173">
        <f>SUM(H1372-32165)</f>
        <v>13390</v>
      </c>
      <c r="M1372" s="1175"/>
      <c r="N1372" s="1227"/>
      <c r="O1372" s="1"/>
      <c r="P1372" s="1"/>
    </row>
    <row r="1373" spans="1:20" ht="15.95" customHeight="1">
      <c r="A1373" s="3"/>
      <c r="B1373" s="3"/>
      <c r="C1373" s="1232"/>
      <c r="D1373" s="583">
        <v>1820</v>
      </c>
      <c r="E1373" s="1146" t="s">
        <v>72</v>
      </c>
      <c r="F1373" s="1146"/>
      <c r="G1373" s="1146"/>
      <c r="H1373" s="1173">
        <v>15000</v>
      </c>
      <c r="I1373" s="1175"/>
      <c r="J1373" s="1173">
        <f>SUM(H1373-14000)</f>
        <v>1000</v>
      </c>
      <c r="K1373" s="1175"/>
      <c r="L1373" s="1173">
        <f>SUM(H1373-14000)</f>
        <v>1000</v>
      </c>
      <c r="M1373" s="1175"/>
      <c r="N1373" s="1227"/>
      <c r="O1373" s="1"/>
      <c r="P1373" s="1"/>
      <c r="T1373" s="174"/>
    </row>
    <row r="1374" spans="1:20" ht="15.95" customHeight="1">
      <c r="A1374" s="3"/>
      <c r="B1374" s="3"/>
      <c r="C1374" s="1232"/>
      <c r="D1374" s="583">
        <v>1978</v>
      </c>
      <c r="E1374" s="1146" t="s">
        <v>74</v>
      </c>
      <c r="F1374" s="1146"/>
      <c r="G1374" s="1146"/>
      <c r="H1374" s="1173">
        <v>15000</v>
      </c>
      <c r="I1374" s="1175"/>
      <c r="J1374" s="1173">
        <f>SUM(H1374-9000)</f>
        <v>6000</v>
      </c>
      <c r="K1374" s="1175"/>
      <c r="L1374" s="1173">
        <f>SUM(H1374-9000)</f>
        <v>6000</v>
      </c>
      <c r="M1374" s="1175"/>
      <c r="N1374" s="1227"/>
      <c r="O1374" s="1"/>
      <c r="P1374" s="1"/>
    </row>
    <row r="1375" spans="1:20" ht="15.95" customHeight="1">
      <c r="A1375" s="3"/>
      <c r="B1375" s="3"/>
      <c r="C1375" s="1232"/>
      <c r="D1375" s="583">
        <v>2347</v>
      </c>
      <c r="E1375" s="1146" t="s">
        <v>458</v>
      </c>
      <c r="F1375" s="1146"/>
      <c r="G1375" s="1146"/>
      <c r="H1375" s="1173">
        <v>4556</v>
      </c>
      <c r="I1375" s="1175"/>
      <c r="J1375" s="1173">
        <f>SUM(H1375-3977)</f>
        <v>579</v>
      </c>
      <c r="K1375" s="1175"/>
      <c r="L1375" s="1173">
        <f>SUM(H1375-3977)</f>
        <v>579</v>
      </c>
      <c r="M1375" s="1175"/>
      <c r="N1375" s="1227"/>
      <c r="O1375" s="1"/>
      <c r="P1375" s="1"/>
    </row>
    <row r="1376" spans="1:20" ht="15.95" customHeight="1">
      <c r="A1376" s="3"/>
      <c r="B1376" s="3"/>
      <c r="C1376" s="1232"/>
      <c r="D1376" s="583"/>
      <c r="E1376" s="1146" t="s">
        <v>398</v>
      </c>
      <c r="F1376" s="1146"/>
      <c r="G1376" s="1146"/>
      <c r="H1376" s="1173">
        <v>0</v>
      </c>
      <c r="I1376" s="1175"/>
      <c r="J1376" s="1173"/>
      <c r="K1376" s="1175"/>
      <c r="L1376" s="1173">
        <v>0</v>
      </c>
      <c r="M1376" s="1175"/>
      <c r="N1376" s="1227"/>
      <c r="O1376" s="1"/>
      <c r="P1376" s="1"/>
      <c r="T1376" s="174"/>
    </row>
    <row r="1377" spans="1:19" ht="15.95" customHeight="1">
      <c r="A1377" s="3"/>
      <c r="B1377" s="3"/>
      <c r="C1377" s="1232"/>
      <c r="D1377" s="583"/>
      <c r="E1377" s="1146" t="s">
        <v>397</v>
      </c>
      <c r="F1377" s="1146"/>
      <c r="G1377" s="1146"/>
      <c r="H1377" s="1173">
        <v>0</v>
      </c>
      <c r="I1377" s="1175"/>
      <c r="J1377" s="1173"/>
      <c r="K1377" s="1175"/>
      <c r="L1377" s="1173">
        <v>0</v>
      </c>
      <c r="M1377" s="1175"/>
      <c r="N1377" s="1227"/>
      <c r="O1377" s="1"/>
      <c r="P1377" s="1"/>
    </row>
    <row r="1378" spans="1:19" ht="15.95" customHeight="1">
      <c r="A1378" s="3"/>
      <c r="B1378" s="3"/>
      <c r="C1378" s="1232"/>
      <c r="D1378" s="583"/>
      <c r="E1378" s="1146" t="s">
        <v>396</v>
      </c>
      <c r="F1378" s="1146"/>
      <c r="G1378" s="1146"/>
      <c r="H1378" s="1173">
        <v>0</v>
      </c>
      <c r="I1378" s="1175"/>
      <c r="J1378" s="1173"/>
      <c r="K1378" s="1175"/>
      <c r="L1378" s="1173">
        <v>0</v>
      </c>
      <c r="M1378" s="1175"/>
      <c r="N1378" s="1227"/>
      <c r="O1378" s="1"/>
      <c r="P1378" s="1"/>
      <c r="R1378" s="174"/>
      <c r="S1378" s="174"/>
    </row>
    <row r="1379" spans="1:19" ht="15.75" customHeight="1">
      <c r="A1379" s="3"/>
      <c r="B1379" s="3"/>
      <c r="C1379" s="1233"/>
      <c r="D1379" s="583"/>
      <c r="E1379" s="1146" t="s">
        <v>395</v>
      </c>
      <c r="F1379" s="1146"/>
      <c r="G1379" s="1146"/>
      <c r="H1379" s="1173">
        <v>0</v>
      </c>
      <c r="I1379" s="1175"/>
      <c r="J1379" s="1173"/>
      <c r="K1379" s="1175"/>
      <c r="L1379" s="1173">
        <v>0</v>
      </c>
      <c r="M1379" s="1175"/>
      <c r="N1379" s="1227"/>
    </row>
    <row r="1380" spans="1:19" ht="15.75" customHeight="1">
      <c r="A1380" s="576"/>
      <c r="B1380" s="576"/>
      <c r="C1380" s="574"/>
      <c r="D1380" s="583"/>
      <c r="E1380" s="1146" t="s">
        <v>394</v>
      </c>
      <c r="F1380" s="1146"/>
      <c r="G1380" s="1146"/>
      <c r="H1380" s="1173">
        <v>0</v>
      </c>
      <c r="I1380" s="1175"/>
      <c r="J1380" s="1173"/>
      <c r="K1380" s="1175"/>
      <c r="L1380" s="1173">
        <v>0</v>
      </c>
      <c r="M1380" s="1175"/>
      <c r="N1380" s="1243"/>
    </row>
    <row r="1381" spans="1:19" ht="15.75">
      <c r="A1381" s="15"/>
      <c r="B1381" s="15"/>
      <c r="C1381" s="167"/>
      <c r="D1381" s="1191" t="s">
        <v>310</v>
      </c>
      <c r="E1381" s="1191"/>
      <c r="F1381" s="1191"/>
      <c r="G1381" s="1191"/>
      <c r="H1381" s="1173">
        <f>SUM(H1368:I1380)</f>
        <v>138679</v>
      </c>
      <c r="I1381" s="1175"/>
      <c r="J1381" s="1173">
        <f>SUM(J1368:K1375)</f>
        <v>42436</v>
      </c>
      <c r="K1381" s="1175"/>
      <c r="L1381" s="1173">
        <f t="shared" ref="L1381" si="13">SUM(L1368:M1380)</f>
        <v>29576</v>
      </c>
      <c r="M1381" s="1175"/>
      <c r="N1381" s="167"/>
    </row>
    <row r="1382" spans="1:19" ht="15.75">
      <c r="A1382" s="15"/>
      <c r="B1382" s="15"/>
      <c r="C1382" s="167"/>
      <c r="D1382" s="169"/>
      <c r="E1382" s="169"/>
      <c r="F1382" s="169"/>
      <c r="G1382" s="169"/>
      <c r="H1382" s="587"/>
      <c r="I1382" s="587"/>
      <c r="J1382" s="587"/>
      <c r="K1382" s="587"/>
      <c r="L1382" s="587"/>
      <c r="M1382" s="587"/>
      <c r="N1382" s="167"/>
    </row>
    <row r="1383" spans="1:19" ht="15.75">
      <c r="A1383" s="15"/>
      <c r="B1383" s="15"/>
      <c r="C1383" s="167"/>
      <c r="D1383" s="581"/>
      <c r="E1383" s="581"/>
      <c r="F1383" s="581"/>
      <c r="G1383" s="581"/>
      <c r="H1383" s="582"/>
      <c r="I1383" s="582"/>
      <c r="J1383" s="582"/>
      <c r="K1383" s="104"/>
      <c r="L1383" s="104"/>
      <c r="M1383" s="167"/>
      <c r="N1383" s="167"/>
    </row>
    <row r="1384" spans="1:19" s="21" customFormat="1" ht="18.75">
      <c r="A1384" s="1140" t="s">
        <v>12</v>
      </c>
      <c r="B1384" s="1140"/>
      <c r="C1384" s="1140"/>
      <c r="D1384" s="1141" t="s">
        <v>25</v>
      </c>
      <c r="E1384" s="1141"/>
      <c r="F1384" s="1141"/>
      <c r="G1384" s="1141"/>
      <c r="H1384" s="1141"/>
      <c r="I1384" s="19"/>
      <c r="J1384" s="5"/>
      <c r="K1384" s="5"/>
      <c r="L1384" s="580" t="s">
        <v>13</v>
      </c>
      <c r="M1384" s="580"/>
      <c r="N1384" s="580"/>
      <c r="O1384" s="20"/>
      <c r="P1384" s="19"/>
    </row>
    <row r="1386" spans="1:19" s="6" customFormat="1" ht="73.5" customHeight="1">
      <c r="A1386" s="1176" t="s">
        <v>14</v>
      </c>
      <c r="B1386" s="1176"/>
      <c r="C1386" s="1176"/>
      <c r="D1386" s="1176"/>
      <c r="E1386" s="1176"/>
      <c r="F1386" s="1176"/>
      <c r="G1386" s="1176"/>
      <c r="H1386" s="1176"/>
      <c r="I1386" s="1176"/>
      <c r="J1386" s="1176"/>
      <c r="K1386" s="1176"/>
      <c r="L1386" s="1176"/>
      <c r="M1386" s="1176"/>
      <c r="N1386" s="1176"/>
      <c r="O1386" s="5"/>
      <c r="P1386" s="5"/>
    </row>
    <row r="1387" spans="1:19" ht="15" customHeight="1">
      <c r="A1387" s="1206" t="s">
        <v>23</v>
      </c>
      <c r="B1387" s="1206"/>
      <c r="C1387" s="46"/>
      <c r="D1387" s="32"/>
      <c r="E1387" s="1207" t="s">
        <v>21</v>
      </c>
      <c r="F1387" s="1208"/>
      <c r="G1387" s="1208"/>
      <c r="H1387" s="1208"/>
      <c r="I1387" s="1209"/>
      <c r="J1387" s="1210"/>
      <c r="K1387" s="1211"/>
      <c r="L1387" s="1211"/>
      <c r="M1387" s="1211"/>
      <c r="N1387" s="1212"/>
      <c r="O1387" s="2"/>
      <c r="P1387" s="2"/>
    </row>
    <row r="1388" spans="1:19" ht="15.75" customHeight="1">
      <c r="A1388" s="1213" t="s">
        <v>26</v>
      </c>
      <c r="B1388" s="1213"/>
      <c r="C1388" s="576" t="s">
        <v>27</v>
      </c>
      <c r="D1388" s="98"/>
      <c r="E1388" s="1214" t="s">
        <v>20</v>
      </c>
      <c r="F1388" s="1215"/>
      <c r="G1388" s="1215"/>
      <c r="H1388" s="1215"/>
      <c r="I1388" s="1216"/>
      <c r="J1388" s="1210">
        <v>44805</v>
      </c>
      <c r="K1388" s="1217"/>
      <c r="L1388" s="1217"/>
      <c r="M1388" s="1217"/>
      <c r="N1388" s="1218"/>
      <c r="O1388" s="2"/>
      <c r="P1388" s="2"/>
    </row>
    <row r="1389" spans="1:19" ht="17.25" customHeight="1">
      <c r="A1389" s="1213" t="s">
        <v>15</v>
      </c>
      <c r="B1389" s="1213"/>
      <c r="C1389" s="576" t="s">
        <v>17</v>
      </c>
      <c r="D1389" s="98"/>
      <c r="E1389" s="1214" t="s">
        <v>18</v>
      </c>
      <c r="F1389" s="1215"/>
      <c r="G1389" s="1215"/>
      <c r="H1389" s="1215"/>
      <c r="I1389" s="1216"/>
      <c r="J1389" s="1219" t="s">
        <v>460</v>
      </c>
      <c r="K1389" s="1219"/>
      <c r="L1389" s="1219"/>
      <c r="M1389" s="1219"/>
      <c r="N1389" s="1219"/>
      <c r="O1389" s="2"/>
      <c r="P1389" s="2"/>
    </row>
    <row r="1390" spans="1:19" ht="17.25" customHeight="1">
      <c r="A1390" s="1213" t="s">
        <v>16</v>
      </c>
      <c r="B1390" s="1213"/>
      <c r="C1390" s="576">
        <v>90092893</v>
      </c>
      <c r="D1390" s="32"/>
      <c r="E1390" s="1206" t="s">
        <v>19</v>
      </c>
      <c r="F1390" s="1206"/>
      <c r="G1390" s="1206"/>
      <c r="H1390" s="1206"/>
      <c r="I1390" s="1206"/>
      <c r="J1390" s="1146" t="s">
        <v>456</v>
      </c>
      <c r="K1390" s="1146"/>
      <c r="L1390" s="1146"/>
      <c r="M1390" s="1146"/>
      <c r="N1390" s="1146"/>
      <c r="O1390" s="2"/>
      <c r="P1390" s="2"/>
    </row>
    <row r="1391" spans="1:19" ht="13.5" customHeight="1">
      <c r="A1391" s="1184" t="s">
        <v>0</v>
      </c>
      <c r="B1391" s="1184"/>
      <c r="C1391" s="33"/>
      <c r="D1391" s="97"/>
      <c r="E1391" s="1213" t="s">
        <v>22</v>
      </c>
      <c r="F1391" s="1213"/>
      <c r="G1391" s="1213"/>
      <c r="H1391" s="1184" t="s">
        <v>37</v>
      </c>
      <c r="I1391" s="1184"/>
      <c r="J1391" s="1213" t="s">
        <v>24</v>
      </c>
      <c r="K1391" s="1213"/>
      <c r="L1391" s="1213"/>
      <c r="M1391" s="1184" t="s">
        <v>332</v>
      </c>
      <c r="N1391" s="1184"/>
      <c r="O1391" s="4"/>
      <c r="P1391" s="1"/>
    </row>
    <row r="1392" spans="1:19" ht="18.75">
      <c r="A1392" s="1151" t="s">
        <v>1</v>
      </c>
      <c r="B1392" s="1153"/>
      <c r="C1392" s="1154"/>
      <c r="D1392" s="1155" t="s">
        <v>2</v>
      </c>
      <c r="E1392" s="1156"/>
      <c r="F1392" s="1156"/>
      <c r="G1392" s="1156"/>
      <c r="H1392" s="1156"/>
      <c r="I1392" s="1156"/>
      <c r="J1392" s="1156"/>
      <c r="K1392" s="1156"/>
      <c r="L1392" s="1157"/>
      <c r="M1392" s="1158" t="s">
        <v>10</v>
      </c>
      <c r="N1392" s="1158" t="s">
        <v>11</v>
      </c>
      <c r="O1392" s="1"/>
      <c r="P1392" s="1"/>
    </row>
    <row r="1393" spans="1:20" ht="18.75">
      <c r="A1393" s="1161" t="s">
        <v>3</v>
      </c>
      <c r="B1393" s="1161" t="s">
        <v>4</v>
      </c>
      <c r="C1393" s="1163" t="s">
        <v>5</v>
      </c>
      <c r="D1393" s="1165" t="s">
        <v>6</v>
      </c>
      <c r="E1393" s="1151" t="s">
        <v>7</v>
      </c>
      <c r="F1393" s="1153"/>
      <c r="G1393" s="1153"/>
      <c r="H1393" s="1153"/>
      <c r="I1393" s="1153"/>
      <c r="J1393" s="1153"/>
      <c r="K1393" s="1153"/>
      <c r="L1393" s="1154"/>
      <c r="M1393" s="1159"/>
      <c r="N1393" s="1159"/>
      <c r="O1393" s="1"/>
      <c r="P1393" s="1"/>
    </row>
    <row r="1394" spans="1:20" ht="18.75">
      <c r="A1394" s="1162"/>
      <c r="B1394" s="1162"/>
      <c r="C1394" s="1164"/>
      <c r="D1394" s="1166"/>
      <c r="E1394" s="1151" t="s">
        <v>8</v>
      </c>
      <c r="F1394" s="1153"/>
      <c r="G1394" s="1153"/>
      <c r="H1394" s="1153"/>
      <c r="I1394" s="1153"/>
      <c r="J1394" s="1153"/>
      <c r="K1394" s="1154"/>
      <c r="L1394" s="23" t="s">
        <v>9</v>
      </c>
      <c r="M1394" s="1160"/>
      <c r="N1394" s="1160"/>
      <c r="O1394" s="1"/>
      <c r="P1394" s="1"/>
    </row>
    <row r="1395" spans="1:20" ht="37.5" customHeight="1">
      <c r="A1395" s="3"/>
      <c r="B1395" s="3"/>
      <c r="C1395" s="1231" t="s">
        <v>461</v>
      </c>
      <c r="D1395" s="577" t="s">
        <v>29</v>
      </c>
      <c r="E1395" s="1191" t="s">
        <v>468</v>
      </c>
      <c r="F1395" s="1191"/>
      <c r="G1395" s="1191"/>
      <c r="H1395" s="1191"/>
      <c r="I1395" s="1191"/>
      <c r="J1395" s="1249" t="s">
        <v>447</v>
      </c>
      <c r="K1395" s="1249"/>
      <c r="L1395" s="1250" t="s">
        <v>467</v>
      </c>
      <c r="M1395" s="1251"/>
      <c r="N1395" s="213"/>
      <c r="O1395" s="1"/>
      <c r="P1395" s="1"/>
    </row>
    <row r="1396" spans="1:20" ht="15.95" customHeight="1">
      <c r="A1396" s="3"/>
      <c r="B1396" s="3"/>
      <c r="C1396" s="1232"/>
      <c r="D1396" s="29">
        <v>1</v>
      </c>
      <c r="E1396" s="1146" t="s">
        <v>286</v>
      </c>
      <c r="F1396" s="1146"/>
      <c r="G1396" s="1146"/>
      <c r="H1396" s="1173">
        <v>45070</v>
      </c>
      <c r="I1396" s="1175"/>
      <c r="J1396" s="1173">
        <f>SUM(H1396-26510)</f>
        <v>18560</v>
      </c>
      <c r="K1396" s="1175"/>
      <c r="L1396" s="1173">
        <f>SUM(H1396-39370)</f>
        <v>5700</v>
      </c>
      <c r="M1396" s="1175"/>
      <c r="N1396" s="1226" t="s">
        <v>462</v>
      </c>
      <c r="O1396" s="1"/>
      <c r="P1396" s="1"/>
      <c r="T1396" s="174"/>
    </row>
    <row r="1397" spans="1:20" ht="15.95" customHeight="1">
      <c r="A1397" s="3"/>
      <c r="B1397" s="3"/>
      <c r="C1397" s="1232"/>
      <c r="D1397" s="574">
        <v>1001</v>
      </c>
      <c r="E1397" s="1146" t="s">
        <v>31</v>
      </c>
      <c r="F1397" s="1146"/>
      <c r="G1397" s="1146"/>
      <c r="H1397" s="1173">
        <v>6650</v>
      </c>
      <c r="I1397" s="1175"/>
      <c r="J1397" s="1173">
        <f>SUM(H1397-4091)</f>
        <v>2559</v>
      </c>
      <c r="K1397" s="1175"/>
      <c r="L1397" s="1173">
        <f>SUM(H1397-4091)</f>
        <v>2559</v>
      </c>
      <c r="M1397" s="1175"/>
      <c r="N1397" s="1227"/>
      <c r="O1397" s="1"/>
      <c r="P1397" s="1"/>
    </row>
    <row r="1398" spans="1:20" ht="18.75" customHeight="1">
      <c r="A1398" s="3"/>
      <c r="B1398" s="3"/>
      <c r="C1398" s="1232"/>
      <c r="D1398" s="574">
        <v>1210</v>
      </c>
      <c r="E1398" s="1146" t="s">
        <v>71</v>
      </c>
      <c r="F1398" s="1146"/>
      <c r="G1398" s="1146"/>
      <c r="H1398" s="1173">
        <v>5000</v>
      </c>
      <c r="I1398" s="1175"/>
      <c r="J1398" s="1173">
        <f>SUM(H1398-5000)</f>
        <v>0</v>
      </c>
      <c r="K1398" s="1175"/>
      <c r="L1398" s="1173">
        <f>SUM(H1398-5000)</f>
        <v>0</v>
      </c>
      <c r="M1398" s="1175"/>
      <c r="N1398" s="1227"/>
      <c r="O1398" s="1"/>
      <c r="P1398" s="1"/>
    </row>
    <row r="1399" spans="1:20" ht="15.95" customHeight="1">
      <c r="A1399" s="3"/>
      <c r="B1399" s="3"/>
      <c r="C1399" s="1232"/>
      <c r="D1399" s="574">
        <v>1300</v>
      </c>
      <c r="E1399" s="1146" t="s">
        <v>73</v>
      </c>
      <c r="F1399" s="1146"/>
      <c r="G1399" s="1146"/>
      <c r="H1399" s="1173">
        <v>1848</v>
      </c>
      <c r="I1399" s="1175"/>
      <c r="J1399" s="1173">
        <f>SUM(H1399-1500)</f>
        <v>348</v>
      </c>
      <c r="K1399" s="1175"/>
      <c r="L1399" s="1173">
        <f>SUM(H1399-1500)</f>
        <v>348</v>
      </c>
      <c r="M1399" s="1175"/>
      <c r="N1399" s="1227"/>
      <c r="O1399" s="1"/>
      <c r="P1399" s="1"/>
    </row>
    <row r="1400" spans="1:20" ht="15.95" customHeight="1">
      <c r="A1400" s="3"/>
      <c r="B1400" s="3"/>
      <c r="C1400" s="1232"/>
      <c r="D1400" s="574">
        <v>1810</v>
      </c>
      <c r="E1400" s="1146" t="s">
        <v>304</v>
      </c>
      <c r="F1400" s="1146"/>
      <c r="G1400" s="1146"/>
      <c r="H1400" s="1173">
        <v>45555</v>
      </c>
      <c r="I1400" s="1175"/>
      <c r="J1400" s="1173">
        <f>SUM(H1400-32165)</f>
        <v>13390</v>
      </c>
      <c r="K1400" s="1175"/>
      <c r="L1400" s="1173">
        <f>SUM(H1400-32165)</f>
        <v>13390</v>
      </c>
      <c r="M1400" s="1175"/>
      <c r="N1400" s="1227"/>
      <c r="O1400" s="1"/>
      <c r="P1400" s="1"/>
    </row>
    <row r="1401" spans="1:20" ht="15.95" customHeight="1">
      <c r="A1401" s="3"/>
      <c r="B1401" s="3"/>
      <c r="C1401" s="1232"/>
      <c r="D1401" s="574">
        <v>1820</v>
      </c>
      <c r="E1401" s="1146" t="s">
        <v>72</v>
      </c>
      <c r="F1401" s="1146"/>
      <c r="G1401" s="1146"/>
      <c r="H1401" s="1173">
        <v>15000</v>
      </c>
      <c r="I1401" s="1175"/>
      <c r="J1401" s="1173">
        <f>SUM(H1401-14000)</f>
        <v>1000</v>
      </c>
      <c r="K1401" s="1175"/>
      <c r="L1401" s="1173">
        <f>SUM(H1401-14000)</f>
        <v>1000</v>
      </c>
      <c r="M1401" s="1175"/>
      <c r="N1401" s="1227"/>
      <c r="O1401" s="1"/>
      <c r="P1401" s="1"/>
      <c r="T1401" s="174"/>
    </row>
    <row r="1402" spans="1:20" ht="15.95" customHeight="1">
      <c r="A1402" s="3"/>
      <c r="B1402" s="3"/>
      <c r="C1402" s="1232"/>
      <c r="D1402" s="574">
        <v>1978</v>
      </c>
      <c r="E1402" s="1146" t="s">
        <v>74</v>
      </c>
      <c r="F1402" s="1146"/>
      <c r="G1402" s="1146"/>
      <c r="H1402" s="1173">
        <v>15000</v>
      </c>
      <c r="I1402" s="1175"/>
      <c r="J1402" s="1173">
        <f>SUM(H1402-9000)</f>
        <v>6000</v>
      </c>
      <c r="K1402" s="1175"/>
      <c r="L1402" s="1173">
        <f>SUM(H1402-9000)</f>
        <v>6000</v>
      </c>
      <c r="M1402" s="1175"/>
      <c r="N1402" s="1227"/>
      <c r="O1402" s="1"/>
      <c r="P1402" s="1"/>
    </row>
    <row r="1403" spans="1:20" ht="15.95" customHeight="1">
      <c r="A1403" s="3"/>
      <c r="B1403" s="3"/>
      <c r="C1403" s="1232"/>
      <c r="D1403" s="574">
        <v>2347</v>
      </c>
      <c r="E1403" s="1146" t="s">
        <v>458</v>
      </c>
      <c r="F1403" s="1146"/>
      <c r="G1403" s="1146"/>
      <c r="H1403" s="1173">
        <v>4556</v>
      </c>
      <c r="I1403" s="1175"/>
      <c r="J1403" s="1173">
        <f>SUM(H1403-3977)</f>
        <v>579</v>
      </c>
      <c r="K1403" s="1175"/>
      <c r="L1403" s="1173">
        <f>SUM(H1403-3977)</f>
        <v>579</v>
      </c>
      <c r="M1403" s="1175"/>
      <c r="N1403" s="1227"/>
      <c r="O1403" s="1"/>
      <c r="P1403" s="1"/>
    </row>
    <row r="1404" spans="1:20" ht="15.95" customHeight="1">
      <c r="A1404" s="3"/>
      <c r="B1404" s="3"/>
      <c r="C1404" s="1232"/>
      <c r="D1404" s="574"/>
      <c r="E1404" s="1146" t="s">
        <v>398</v>
      </c>
      <c r="F1404" s="1146"/>
      <c r="G1404" s="1146"/>
      <c r="H1404" s="1173">
        <v>0</v>
      </c>
      <c r="I1404" s="1175"/>
      <c r="J1404" s="1173"/>
      <c r="K1404" s="1175"/>
      <c r="L1404" s="1173">
        <v>0</v>
      </c>
      <c r="M1404" s="1175"/>
      <c r="N1404" s="1227"/>
      <c r="O1404" s="1"/>
      <c r="P1404" s="1"/>
      <c r="T1404" s="174"/>
    </row>
    <row r="1405" spans="1:20" ht="15.95" customHeight="1">
      <c r="A1405" s="3"/>
      <c r="B1405" s="3"/>
      <c r="C1405" s="1232"/>
      <c r="D1405" s="574"/>
      <c r="E1405" s="1146" t="s">
        <v>397</v>
      </c>
      <c r="F1405" s="1146"/>
      <c r="G1405" s="1146"/>
      <c r="H1405" s="1173">
        <v>0</v>
      </c>
      <c r="I1405" s="1175"/>
      <c r="J1405" s="1173"/>
      <c r="K1405" s="1175"/>
      <c r="L1405" s="1173">
        <v>0</v>
      </c>
      <c r="M1405" s="1175"/>
      <c r="N1405" s="1227"/>
      <c r="O1405" s="1"/>
      <c r="P1405" s="1"/>
    </row>
    <row r="1406" spans="1:20" ht="15.95" customHeight="1">
      <c r="A1406" s="3"/>
      <c r="B1406" s="3"/>
      <c r="C1406" s="1232"/>
      <c r="D1406" s="574"/>
      <c r="E1406" s="1146" t="s">
        <v>396</v>
      </c>
      <c r="F1406" s="1146"/>
      <c r="G1406" s="1146"/>
      <c r="H1406" s="1173">
        <v>0</v>
      </c>
      <c r="I1406" s="1175"/>
      <c r="J1406" s="1173"/>
      <c r="K1406" s="1175"/>
      <c r="L1406" s="1173">
        <v>0</v>
      </c>
      <c r="M1406" s="1175"/>
      <c r="N1406" s="1227"/>
      <c r="O1406" s="1"/>
      <c r="P1406" s="1"/>
      <c r="R1406" s="174"/>
      <c r="S1406" s="174"/>
    </row>
    <row r="1407" spans="1:20" ht="15.75" customHeight="1">
      <c r="A1407" s="3"/>
      <c r="B1407" s="3"/>
      <c r="C1407" s="1233"/>
      <c r="D1407" s="574"/>
      <c r="E1407" s="1146" t="s">
        <v>395</v>
      </c>
      <c r="F1407" s="1146"/>
      <c r="G1407" s="1146"/>
      <c r="H1407" s="1173">
        <v>0</v>
      </c>
      <c r="I1407" s="1175"/>
      <c r="J1407" s="1173"/>
      <c r="K1407" s="1175"/>
      <c r="L1407" s="1173">
        <v>0</v>
      </c>
      <c r="M1407" s="1175"/>
      <c r="N1407" s="1227"/>
    </row>
    <row r="1408" spans="1:20" ht="15.75" customHeight="1">
      <c r="A1408" s="3"/>
      <c r="B1408" s="3"/>
      <c r="C1408" s="584"/>
      <c r="D1408" s="583"/>
      <c r="E1408" s="1146" t="s">
        <v>394</v>
      </c>
      <c r="F1408" s="1146"/>
      <c r="G1408" s="1146"/>
      <c r="H1408" s="1173">
        <v>0</v>
      </c>
      <c r="I1408" s="1175"/>
      <c r="J1408" s="1173"/>
      <c r="K1408" s="1175"/>
      <c r="L1408" s="1173">
        <v>0</v>
      </c>
      <c r="M1408" s="1175"/>
      <c r="N1408" s="1227"/>
    </row>
    <row r="1409" spans="1:20" ht="15.75">
      <c r="A1409" s="576"/>
      <c r="B1409" s="576"/>
      <c r="C1409" s="574"/>
      <c r="D1409" s="1191" t="s">
        <v>310</v>
      </c>
      <c r="E1409" s="1191"/>
      <c r="F1409" s="1191"/>
      <c r="G1409" s="1191"/>
      <c r="H1409" s="1173">
        <f>SUM(H1396:I1408)</f>
        <v>138679</v>
      </c>
      <c r="I1409" s="1175"/>
      <c r="J1409" s="1173">
        <f>SUM(J1396:K1403)</f>
        <v>42436</v>
      </c>
      <c r="K1409" s="1175"/>
      <c r="L1409" s="1173">
        <f t="shared" ref="L1409" si="14">SUM(L1396:M1408)</f>
        <v>29576</v>
      </c>
      <c r="M1409" s="1175"/>
      <c r="N1409" s="1243"/>
    </row>
    <row r="1410" spans="1:20" ht="15.75">
      <c r="A1410" s="15"/>
      <c r="B1410" s="15"/>
      <c r="C1410" s="167"/>
      <c r="D1410" s="581"/>
      <c r="E1410" s="581"/>
      <c r="F1410" s="581"/>
      <c r="G1410" s="581"/>
      <c r="H1410" s="582"/>
      <c r="I1410" s="582"/>
      <c r="J1410" s="582"/>
      <c r="K1410" s="104"/>
      <c r="L1410" s="104"/>
      <c r="M1410" s="167"/>
      <c r="N1410" s="167"/>
    </row>
    <row r="1411" spans="1:20" ht="15.75">
      <c r="A1411" s="15"/>
      <c r="B1411" s="15"/>
      <c r="C1411" s="167"/>
      <c r="D1411" s="581"/>
      <c r="E1411" s="581"/>
      <c r="F1411" s="581"/>
      <c r="G1411" s="581"/>
      <c r="H1411" s="582"/>
      <c r="I1411" s="582"/>
      <c r="J1411" s="582"/>
      <c r="K1411" s="104"/>
      <c r="L1411" s="104"/>
      <c r="M1411" s="167"/>
      <c r="N1411" s="167"/>
    </row>
    <row r="1412" spans="1:20" ht="15.75">
      <c r="A1412" s="15"/>
      <c r="B1412" s="15"/>
      <c r="C1412" s="167"/>
      <c r="D1412" s="581"/>
      <c r="E1412" s="581"/>
      <c r="F1412" s="581"/>
      <c r="G1412" s="581"/>
      <c r="H1412" s="582"/>
      <c r="I1412" s="582"/>
      <c r="J1412" s="582"/>
      <c r="K1412" s="104"/>
      <c r="L1412" s="104"/>
      <c r="M1412" s="167"/>
      <c r="N1412" s="167"/>
    </row>
    <row r="1413" spans="1:20" s="21" customFormat="1" ht="18.75">
      <c r="A1413" s="1140" t="s">
        <v>12</v>
      </c>
      <c r="B1413" s="1140"/>
      <c r="C1413" s="1140"/>
      <c r="D1413" s="1141" t="s">
        <v>25</v>
      </c>
      <c r="E1413" s="1141"/>
      <c r="F1413" s="1141"/>
      <c r="G1413" s="1141"/>
      <c r="H1413" s="1141"/>
      <c r="I1413" s="19"/>
      <c r="J1413" s="5"/>
      <c r="K1413" s="5"/>
      <c r="L1413" s="580" t="s">
        <v>13</v>
      </c>
      <c r="M1413" s="580"/>
      <c r="N1413" s="580"/>
      <c r="O1413" s="20"/>
      <c r="P1413" s="19"/>
    </row>
    <row r="1414" spans="1:20" s="6" customFormat="1" ht="73.5" customHeight="1">
      <c r="A1414" s="1176" t="s">
        <v>14</v>
      </c>
      <c r="B1414" s="1176"/>
      <c r="C1414" s="1176"/>
      <c r="D1414" s="1176"/>
      <c r="E1414" s="1176"/>
      <c r="F1414" s="1176"/>
      <c r="G1414" s="1176"/>
      <c r="H1414" s="1176"/>
      <c r="I1414" s="1176"/>
      <c r="J1414" s="1176"/>
      <c r="K1414" s="1176"/>
      <c r="L1414" s="1176"/>
      <c r="M1414" s="1176"/>
      <c r="N1414" s="1176"/>
      <c r="O1414" s="5"/>
      <c r="P1414" s="5"/>
    </row>
    <row r="1415" spans="1:20" ht="15" customHeight="1">
      <c r="A1415" s="1206" t="s">
        <v>23</v>
      </c>
      <c r="B1415" s="1206"/>
      <c r="C1415" s="46"/>
      <c r="D1415" s="32"/>
      <c r="E1415" s="1207" t="s">
        <v>21</v>
      </c>
      <c r="F1415" s="1208"/>
      <c r="G1415" s="1208"/>
      <c r="H1415" s="1208"/>
      <c r="I1415" s="1209"/>
      <c r="J1415" s="1210"/>
      <c r="K1415" s="1211"/>
      <c r="L1415" s="1211"/>
      <c r="M1415" s="1211"/>
      <c r="N1415" s="1212"/>
      <c r="O1415" s="2"/>
      <c r="P1415" s="2"/>
    </row>
    <row r="1416" spans="1:20" ht="15.75" customHeight="1">
      <c r="A1416" s="1213" t="s">
        <v>26</v>
      </c>
      <c r="B1416" s="1213"/>
      <c r="C1416" s="649" t="s">
        <v>27</v>
      </c>
      <c r="D1416" s="98"/>
      <c r="E1416" s="1214" t="s">
        <v>20</v>
      </c>
      <c r="F1416" s="1215"/>
      <c r="G1416" s="1215"/>
      <c r="H1416" s="1215"/>
      <c r="I1416" s="1216"/>
      <c r="J1416" s="1210">
        <v>44805</v>
      </c>
      <c r="K1416" s="1217"/>
      <c r="L1416" s="1217"/>
      <c r="M1416" s="1217"/>
      <c r="N1416" s="1218"/>
      <c r="O1416" s="2"/>
      <c r="P1416" s="2"/>
    </row>
    <row r="1417" spans="1:20" ht="17.25" customHeight="1">
      <c r="A1417" s="1213" t="s">
        <v>15</v>
      </c>
      <c r="B1417" s="1213"/>
      <c r="C1417" s="649" t="s">
        <v>17</v>
      </c>
      <c r="D1417" s="98"/>
      <c r="E1417" s="1214" t="s">
        <v>18</v>
      </c>
      <c r="F1417" s="1215"/>
      <c r="G1417" s="1215"/>
      <c r="H1417" s="1215"/>
      <c r="I1417" s="1216"/>
      <c r="J1417" s="1219"/>
      <c r="K1417" s="1219"/>
      <c r="L1417" s="1219"/>
      <c r="M1417" s="1219"/>
      <c r="N1417" s="1219"/>
      <c r="O1417" s="2"/>
      <c r="P1417" s="2"/>
    </row>
    <row r="1418" spans="1:20" ht="17.25" customHeight="1">
      <c r="A1418" s="1213" t="s">
        <v>16</v>
      </c>
      <c r="B1418" s="1213"/>
      <c r="C1418" s="649"/>
      <c r="D1418" s="32"/>
      <c r="E1418" s="1206" t="s">
        <v>19</v>
      </c>
      <c r="F1418" s="1206"/>
      <c r="G1418" s="1206"/>
      <c r="H1418" s="1206"/>
      <c r="I1418" s="1206"/>
      <c r="J1418" s="1146"/>
      <c r="K1418" s="1146"/>
      <c r="L1418" s="1146"/>
      <c r="M1418" s="1146"/>
      <c r="N1418" s="1146"/>
      <c r="O1418" s="2"/>
      <c r="P1418" s="2"/>
    </row>
    <row r="1419" spans="1:20" ht="13.5" customHeight="1">
      <c r="A1419" s="1184" t="s">
        <v>0</v>
      </c>
      <c r="B1419" s="1184"/>
      <c r="C1419" s="33"/>
      <c r="D1419" s="97"/>
      <c r="E1419" s="1213" t="s">
        <v>22</v>
      </c>
      <c r="F1419" s="1213"/>
      <c r="G1419" s="1213"/>
      <c r="H1419" s="1184"/>
      <c r="I1419" s="1184"/>
      <c r="J1419" s="1213" t="s">
        <v>24</v>
      </c>
      <c r="K1419" s="1213"/>
      <c r="L1419" s="1213"/>
      <c r="M1419" s="1184" t="s">
        <v>332</v>
      </c>
      <c r="N1419" s="1184"/>
      <c r="O1419" s="4"/>
      <c r="P1419" s="1"/>
    </row>
    <row r="1420" spans="1:20" ht="18.75">
      <c r="A1420" s="1151" t="s">
        <v>1</v>
      </c>
      <c r="B1420" s="1153"/>
      <c r="C1420" s="1154"/>
      <c r="D1420" s="1155" t="s">
        <v>2</v>
      </c>
      <c r="E1420" s="1156"/>
      <c r="F1420" s="1156"/>
      <c r="G1420" s="1156"/>
      <c r="H1420" s="1156"/>
      <c r="I1420" s="1156"/>
      <c r="J1420" s="1156"/>
      <c r="K1420" s="1156"/>
      <c r="L1420" s="1157"/>
      <c r="M1420" s="1158" t="s">
        <v>10</v>
      </c>
      <c r="N1420" s="1158" t="s">
        <v>11</v>
      </c>
      <c r="O1420" s="1"/>
      <c r="P1420" s="1"/>
    </row>
    <row r="1421" spans="1:20" ht="18.75">
      <c r="A1421" s="1161" t="s">
        <v>3</v>
      </c>
      <c r="B1421" s="1161" t="s">
        <v>4</v>
      </c>
      <c r="C1421" s="1163" t="s">
        <v>5</v>
      </c>
      <c r="D1421" s="1165" t="s">
        <v>6</v>
      </c>
      <c r="E1421" s="1151" t="s">
        <v>7</v>
      </c>
      <c r="F1421" s="1153"/>
      <c r="G1421" s="1153"/>
      <c r="H1421" s="1153"/>
      <c r="I1421" s="1153"/>
      <c r="J1421" s="1153"/>
      <c r="K1421" s="1153"/>
      <c r="L1421" s="1154"/>
      <c r="M1421" s="1159"/>
      <c r="N1421" s="1159"/>
      <c r="O1421" s="1"/>
      <c r="P1421" s="1"/>
    </row>
    <row r="1422" spans="1:20" ht="18.75">
      <c r="A1422" s="1162"/>
      <c r="B1422" s="1162"/>
      <c r="C1422" s="1164"/>
      <c r="D1422" s="1166"/>
      <c r="E1422" s="1151" t="s">
        <v>8</v>
      </c>
      <c r="F1422" s="1153"/>
      <c r="G1422" s="1153"/>
      <c r="H1422" s="1153"/>
      <c r="I1422" s="1153"/>
      <c r="J1422" s="1153"/>
      <c r="K1422" s="1154"/>
      <c r="L1422" s="23" t="s">
        <v>9</v>
      </c>
      <c r="M1422" s="1160"/>
      <c r="N1422" s="1160"/>
      <c r="O1422" s="1"/>
      <c r="P1422" s="1"/>
    </row>
    <row r="1423" spans="1:20" ht="37.5" customHeight="1">
      <c r="A1423" s="3"/>
      <c r="B1423" s="3"/>
      <c r="C1423" s="1231" t="s">
        <v>461</v>
      </c>
      <c r="D1423" s="651" t="s">
        <v>29</v>
      </c>
      <c r="E1423" s="1191" t="s">
        <v>468</v>
      </c>
      <c r="F1423" s="1191"/>
      <c r="G1423" s="1191"/>
      <c r="H1423" s="1191"/>
      <c r="I1423" s="1191"/>
      <c r="J1423" s="1249" t="s">
        <v>447</v>
      </c>
      <c r="K1423" s="1249"/>
      <c r="L1423" s="1250" t="s">
        <v>467</v>
      </c>
      <c r="M1423" s="1251"/>
      <c r="N1423" s="213"/>
      <c r="O1423" s="1"/>
      <c r="P1423" s="1"/>
    </row>
    <row r="1424" spans="1:20" ht="15.95" customHeight="1">
      <c r="A1424" s="3"/>
      <c r="B1424" s="3"/>
      <c r="C1424" s="1232"/>
      <c r="D1424" s="29">
        <v>1</v>
      </c>
      <c r="E1424" s="1146" t="s">
        <v>286</v>
      </c>
      <c r="F1424" s="1146"/>
      <c r="G1424" s="1146"/>
      <c r="H1424" s="1173">
        <v>45070</v>
      </c>
      <c r="I1424" s="1175"/>
      <c r="J1424" s="1173">
        <f>SUM(H1424-26510)</f>
        <v>18560</v>
      </c>
      <c r="K1424" s="1175"/>
      <c r="L1424" s="1173">
        <f>SUM(H1424-39370)</f>
        <v>5700</v>
      </c>
      <c r="M1424" s="1175"/>
      <c r="N1424" s="1226" t="s">
        <v>462</v>
      </c>
      <c r="O1424" s="1"/>
      <c r="P1424" s="1"/>
      <c r="T1424" s="174"/>
    </row>
    <row r="1425" spans="1:20" ht="15.95" customHeight="1">
      <c r="A1425" s="3"/>
      <c r="B1425" s="3"/>
      <c r="C1425" s="1232"/>
      <c r="D1425" s="647">
        <v>1001</v>
      </c>
      <c r="E1425" s="1146" t="s">
        <v>31</v>
      </c>
      <c r="F1425" s="1146"/>
      <c r="G1425" s="1146"/>
      <c r="H1425" s="1173">
        <v>6650</v>
      </c>
      <c r="I1425" s="1175"/>
      <c r="J1425" s="1173">
        <f>SUM(H1425-4091)</f>
        <v>2559</v>
      </c>
      <c r="K1425" s="1175"/>
      <c r="L1425" s="1173">
        <f>SUM(H1425-4091)</f>
        <v>2559</v>
      </c>
      <c r="M1425" s="1175"/>
      <c r="N1425" s="1227"/>
      <c r="O1425" s="1"/>
      <c r="P1425" s="1"/>
    </row>
    <row r="1426" spans="1:20" ht="18.75" customHeight="1">
      <c r="A1426" s="3"/>
      <c r="B1426" s="3"/>
      <c r="C1426" s="1232"/>
      <c r="D1426" s="647">
        <v>1210</v>
      </c>
      <c r="E1426" s="1146" t="s">
        <v>71</v>
      </c>
      <c r="F1426" s="1146"/>
      <c r="G1426" s="1146"/>
      <c r="H1426" s="1173">
        <v>5000</v>
      </c>
      <c r="I1426" s="1175"/>
      <c r="J1426" s="1173">
        <f>SUM(H1426-5000)</f>
        <v>0</v>
      </c>
      <c r="K1426" s="1175"/>
      <c r="L1426" s="1173">
        <f>SUM(H1426-5000)</f>
        <v>0</v>
      </c>
      <c r="M1426" s="1175"/>
      <c r="N1426" s="1227"/>
      <c r="O1426" s="1"/>
      <c r="P1426" s="1"/>
    </row>
    <row r="1427" spans="1:20" ht="15.95" customHeight="1">
      <c r="A1427" s="3"/>
      <c r="B1427" s="3"/>
      <c r="C1427" s="1232"/>
      <c r="D1427" s="647">
        <v>1300</v>
      </c>
      <c r="E1427" s="1146" t="s">
        <v>73</v>
      </c>
      <c r="F1427" s="1146"/>
      <c r="G1427" s="1146"/>
      <c r="H1427" s="1173">
        <v>1848</v>
      </c>
      <c r="I1427" s="1175"/>
      <c r="J1427" s="1173">
        <f>SUM(H1427-1500)</f>
        <v>348</v>
      </c>
      <c r="K1427" s="1175"/>
      <c r="L1427" s="1173">
        <f>SUM(H1427-1500)</f>
        <v>348</v>
      </c>
      <c r="M1427" s="1175"/>
      <c r="N1427" s="1227"/>
      <c r="O1427" s="1"/>
      <c r="P1427" s="1"/>
    </row>
    <row r="1428" spans="1:20" ht="15.95" customHeight="1">
      <c r="A1428" s="3"/>
      <c r="B1428" s="3"/>
      <c r="C1428" s="1232"/>
      <c r="D1428" s="647">
        <v>1810</v>
      </c>
      <c r="E1428" s="1146" t="s">
        <v>304</v>
      </c>
      <c r="F1428" s="1146"/>
      <c r="G1428" s="1146"/>
      <c r="H1428" s="1173">
        <v>45555</v>
      </c>
      <c r="I1428" s="1175"/>
      <c r="J1428" s="1173">
        <f>SUM(H1428-32165)</f>
        <v>13390</v>
      </c>
      <c r="K1428" s="1175"/>
      <c r="L1428" s="1173">
        <f>SUM(H1428-32165)</f>
        <v>13390</v>
      </c>
      <c r="M1428" s="1175"/>
      <c r="N1428" s="1227"/>
      <c r="O1428" s="1"/>
      <c r="P1428" s="1"/>
    </row>
    <row r="1429" spans="1:20" ht="15.95" customHeight="1">
      <c r="A1429" s="3"/>
      <c r="B1429" s="3"/>
      <c r="C1429" s="1232"/>
      <c r="D1429" s="647">
        <v>1820</v>
      </c>
      <c r="E1429" s="1146" t="s">
        <v>72</v>
      </c>
      <c r="F1429" s="1146"/>
      <c r="G1429" s="1146"/>
      <c r="H1429" s="1173">
        <v>15000</v>
      </c>
      <c r="I1429" s="1175"/>
      <c r="J1429" s="1173">
        <f>SUM(H1429-14000)</f>
        <v>1000</v>
      </c>
      <c r="K1429" s="1175"/>
      <c r="L1429" s="1173">
        <f>SUM(H1429-14000)</f>
        <v>1000</v>
      </c>
      <c r="M1429" s="1175"/>
      <c r="N1429" s="1227"/>
      <c r="O1429" s="1"/>
      <c r="P1429" s="1"/>
      <c r="T1429" s="174"/>
    </row>
    <row r="1430" spans="1:20" ht="15.95" customHeight="1">
      <c r="A1430" s="3"/>
      <c r="B1430" s="3"/>
      <c r="C1430" s="1232"/>
      <c r="D1430" s="647">
        <v>1978</v>
      </c>
      <c r="E1430" s="1146" t="s">
        <v>74</v>
      </c>
      <c r="F1430" s="1146"/>
      <c r="G1430" s="1146"/>
      <c r="H1430" s="1173">
        <v>15000</v>
      </c>
      <c r="I1430" s="1175"/>
      <c r="J1430" s="1173">
        <f>SUM(H1430-9000)</f>
        <v>6000</v>
      </c>
      <c r="K1430" s="1175"/>
      <c r="L1430" s="1173">
        <f>SUM(H1430-9000)</f>
        <v>6000</v>
      </c>
      <c r="M1430" s="1175"/>
      <c r="N1430" s="1227"/>
      <c r="O1430" s="1"/>
      <c r="P1430" s="1"/>
    </row>
    <row r="1431" spans="1:20" ht="15.95" customHeight="1">
      <c r="A1431" s="3"/>
      <c r="B1431" s="3"/>
      <c r="C1431" s="1232"/>
      <c r="D1431" s="647">
        <v>2347</v>
      </c>
      <c r="E1431" s="1146" t="s">
        <v>458</v>
      </c>
      <c r="F1431" s="1146"/>
      <c r="G1431" s="1146"/>
      <c r="H1431" s="1173">
        <v>4556</v>
      </c>
      <c r="I1431" s="1175"/>
      <c r="J1431" s="1173">
        <f>SUM(H1431-3977)</f>
        <v>579</v>
      </c>
      <c r="K1431" s="1175"/>
      <c r="L1431" s="1173">
        <f>SUM(H1431-3977)</f>
        <v>579</v>
      </c>
      <c r="M1431" s="1175"/>
      <c r="N1431" s="1227"/>
      <c r="O1431" s="1"/>
      <c r="P1431" s="1"/>
    </row>
    <row r="1432" spans="1:20" ht="15.95" customHeight="1">
      <c r="A1432" s="3"/>
      <c r="B1432" s="3"/>
      <c r="C1432" s="1232"/>
      <c r="D1432" s="647"/>
      <c r="E1432" s="1146" t="s">
        <v>398</v>
      </c>
      <c r="F1432" s="1146"/>
      <c r="G1432" s="1146"/>
      <c r="H1432" s="1173">
        <v>0</v>
      </c>
      <c r="I1432" s="1175"/>
      <c r="J1432" s="1173"/>
      <c r="K1432" s="1175"/>
      <c r="L1432" s="1173">
        <v>0</v>
      </c>
      <c r="M1432" s="1175"/>
      <c r="N1432" s="1227"/>
      <c r="O1432" s="1"/>
      <c r="P1432" s="1"/>
      <c r="T1432" s="174"/>
    </row>
    <row r="1433" spans="1:20" ht="15.95" customHeight="1">
      <c r="A1433" s="3"/>
      <c r="B1433" s="3"/>
      <c r="C1433" s="1232"/>
      <c r="D1433" s="647"/>
      <c r="E1433" s="1146" t="s">
        <v>397</v>
      </c>
      <c r="F1433" s="1146"/>
      <c r="G1433" s="1146"/>
      <c r="H1433" s="1173">
        <v>0</v>
      </c>
      <c r="I1433" s="1175"/>
      <c r="J1433" s="1173"/>
      <c r="K1433" s="1175"/>
      <c r="L1433" s="1173">
        <v>0</v>
      </c>
      <c r="M1433" s="1175"/>
      <c r="N1433" s="1227"/>
      <c r="O1433" s="1"/>
      <c r="P1433" s="1"/>
    </row>
    <row r="1434" spans="1:20" ht="15.95" customHeight="1">
      <c r="A1434" s="3"/>
      <c r="B1434" s="3"/>
      <c r="C1434" s="1232"/>
      <c r="D1434" s="647"/>
      <c r="E1434" s="1146" t="s">
        <v>396</v>
      </c>
      <c r="F1434" s="1146"/>
      <c r="G1434" s="1146"/>
      <c r="H1434" s="1173">
        <v>0</v>
      </c>
      <c r="I1434" s="1175"/>
      <c r="J1434" s="1173"/>
      <c r="K1434" s="1175"/>
      <c r="L1434" s="1173">
        <v>0</v>
      </c>
      <c r="M1434" s="1175"/>
      <c r="N1434" s="1227"/>
      <c r="O1434" s="1"/>
      <c r="P1434" s="1"/>
      <c r="R1434" s="174"/>
      <c r="S1434" s="174"/>
    </row>
    <row r="1435" spans="1:20" ht="15.75" customHeight="1">
      <c r="A1435" s="3"/>
      <c r="B1435" s="3"/>
      <c r="C1435" s="1233"/>
      <c r="D1435" s="647"/>
      <c r="E1435" s="1146" t="s">
        <v>395</v>
      </c>
      <c r="F1435" s="1146"/>
      <c r="G1435" s="1146"/>
      <c r="H1435" s="1173">
        <v>0</v>
      </c>
      <c r="I1435" s="1175"/>
      <c r="J1435" s="1173"/>
      <c r="K1435" s="1175"/>
      <c r="L1435" s="1173">
        <v>0</v>
      </c>
      <c r="M1435" s="1175"/>
      <c r="N1435" s="1227"/>
    </row>
    <row r="1436" spans="1:20" ht="15.75" customHeight="1">
      <c r="A1436" s="3"/>
      <c r="B1436" s="3"/>
      <c r="C1436" s="648"/>
      <c r="D1436" s="647"/>
      <c r="E1436" s="1146" t="s">
        <v>394</v>
      </c>
      <c r="F1436" s="1146"/>
      <c r="G1436" s="1146"/>
      <c r="H1436" s="1173">
        <v>0</v>
      </c>
      <c r="I1436" s="1175"/>
      <c r="J1436" s="1173"/>
      <c r="K1436" s="1175"/>
      <c r="L1436" s="1173">
        <v>0</v>
      </c>
      <c r="M1436" s="1175"/>
      <c r="N1436" s="1227"/>
    </row>
    <row r="1437" spans="1:20" ht="15.75">
      <c r="A1437" s="649"/>
      <c r="B1437" s="649"/>
      <c r="C1437" s="647"/>
      <c r="D1437" s="1191" t="s">
        <v>310</v>
      </c>
      <c r="E1437" s="1191"/>
      <c r="F1437" s="1191"/>
      <c r="G1437" s="1191"/>
      <c r="H1437" s="1173">
        <f>SUM(H1424:I1436)</f>
        <v>138679</v>
      </c>
      <c r="I1437" s="1175"/>
      <c r="J1437" s="1173">
        <f>SUM(J1424:K1431)</f>
        <v>42436</v>
      </c>
      <c r="K1437" s="1175"/>
      <c r="L1437" s="1173">
        <f t="shared" ref="L1437" si="15">SUM(L1424:M1436)</f>
        <v>29576</v>
      </c>
      <c r="M1437" s="1175"/>
      <c r="N1437" s="1243"/>
    </row>
    <row r="1438" spans="1:20" ht="15.75">
      <c r="A1438" s="15"/>
      <c r="B1438" s="15"/>
      <c r="C1438" s="167"/>
      <c r="D1438" s="653"/>
      <c r="E1438" s="653"/>
      <c r="F1438" s="653"/>
      <c r="G1438" s="653"/>
      <c r="H1438" s="652"/>
      <c r="I1438" s="652"/>
      <c r="J1438" s="652"/>
      <c r="K1438" s="104"/>
      <c r="L1438" s="104"/>
      <c r="M1438" s="167"/>
      <c r="N1438" s="167"/>
    </row>
    <row r="1439" spans="1:20" ht="15.75">
      <c r="A1439" s="15"/>
      <c r="B1439" s="15"/>
      <c r="C1439" s="167"/>
      <c r="D1439" s="653"/>
      <c r="E1439" s="653"/>
      <c r="F1439" s="653"/>
      <c r="G1439" s="653"/>
      <c r="H1439" s="652"/>
      <c r="I1439" s="652"/>
      <c r="J1439" s="652"/>
      <c r="K1439" s="104"/>
      <c r="L1439" s="104"/>
      <c r="M1439" s="167"/>
      <c r="N1439" s="167"/>
    </row>
    <row r="1440" spans="1:20" ht="15.75">
      <c r="A1440" s="15"/>
      <c r="B1440" s="15"/>
      <c r="C1440" s="167"/>
      <c r="D1440" s="653"/>
      <c r="E1440" s="653"/>
      <c r="F1440" s="653"/>
      <c r="G1440" s="653"/>
      <c r="H1440" s="652"/>
      <c r="I1440" s="652"/>
      <c r="J1440" s="652"/>
      <c r="K1440" s="104"/>
      <c r="L1440" s="104"/>
      <c r="M1440" s="167"/>
      <c r="N1440" s="167"/>
    </row>
    <row r="1441" spans="1:20" s="21" customFormat="1" ht="18.75">
      <c r="A1441" s="1140" t="s">
        <v>12</v>
      </c>
      <c r="B1441" s="1140"/>
      <c r="C1441" s="1140"/>
      <c r="D1441" s="1141" t="s">
        <v>25</v>
      </c>
      <c r="E1441" s="1141"/>
      <c r="F1441" s="1141"/>
      <c r="G1441" s="1141"/>
      <c r="H1441" s="1141"/>
      <c r="I1441" s="19"/>
      <c r="J1441" s="5"/>
      <c r="K1441" s="5"/>
      <c r="L1441" s="650" t="s">
        <v>13</v>
      </c>
      <c r="M1441" s="650"/>
      <c r="N1441" s="650"/>
      <c r="O1441" s="20"/>
      <c r="P1441" s="19"/>
    </row>
    <row r="1442" spans="1:20" s="6" customFormat="1" ht="73.5" customHeight="1">
      <c r="A1442" s="1176" t="s">
        <v>14</v>
      </c>
      <c r="B1442" s="1176"/>
      <c r="C1442" s="1176"/>
      <c r="D1442" s="1176"/>
      <c r="E1442" s="1176"/>
      <c r="F1442" s="1176"/>
      <c r="G1442" s="1176"/>
      <c r="H1442" s="1176"/>
      <c r="I1442" s="1176"/>
      <c r="J1442" s="1176"/>
      <c r="K1442" s="1176"/>
      <c r="L1442" s="1176"/>
      <c r="M1442" s="1176"/>
      <c r="N1442" s="1176"/>
      <c r="O1442" s="5"/>
      <c r="P1442" s="5"/>
    </row>
    <row r="1443" spans="1:20" ht="15" customHeight="1">
      <c r="A1443" s="1206" t="s">
        <v>23</v>
      </c>
      <c r="B1443" s="1206"/>
      <c r="C1443" s="46"/>
      <c r="D1443" s="32"/>
      <c r="E1443" s="1207" t="s">
        <v>21</v>
      </c>
      <c r="F1443" s="1208"/>
      <c r="G1443" s="1208"/>
      <c r="H1443" s="1208"/>
      <c r="I1443" s="1209"/>
      <c r="J1443" s="1210"/>
      <c r="K1443" s="1211"/>
      <c r="L1443" s="1211"/>
      <c r="M1443" s="1211"/>
      <c r="N1443" s="1212"/>
      <c r="O1443" s="2"/>
      <c r="P1443" s="2"/>
    </row>
    <row r="1444" spans="1:20" ht="15.75" customHeight="1">
      <c r="A1444" s="1213" t="s">
        <v>26</v>
      </c>
      <c r="B1444" s="1213"/>
      <c r="C1444" s="677" t="s">
        <v>490</v>
      </c>
      <c r="D1444" s="98"/>
      <c r="E1444" s="1214" t="s">
        <v>20</v>
      </c>
      <c r="F1444" s="1215"/>
      <c r="G1444" s="1215"/>
      <c r="H1444" s="1215"/>
      <c r="I1444" s="1216"/>
      <c r="J1444" s="1210">
        <v>44805</v>
      </c>
      <c r="K1444" s="1217"/>
      <c r="L1444" s="1217"/>
      <c r="M1444" s="1217"/>
      <c r="N1444" s="1218"/>
      <c r="O1444" s="2"/>
      <c r="P1444" s="2"/>
    </row>
    <row r="1445" spans="1:20" ht="17.25" customHeight="1">
      <c r="A1445" s="1213" t="s">
        <v>15</v>
      </c>
      <c r="B1445" s="1213"/>
      <c r="C1445" s="677" t="s">
        <v>491</v>
      </c>
      <c r="D1445" s="98"/>
      <c r="E1445" s="1214" t="s">
        <v>18</v>
      </c>
      <c r="F1445" s="1215"/>
      <c r="G1445" s="1215"/>
      <c r="H1445" s="1215"/>
      <c r="I1445" s="1216"/>
      <c r="J1445" s="1219" t="s">
        <v>492</v>
      </c>
      <c r="K1445" s="1219"/>
      <c r="L1445" s="1219"/>
      <c r="M1445" s="1219"/>
      <c r="N1445" s="1219"/>
      <c r="O1445" s="2"/>
      <c r="P1445" s="2"/>
    </row>
    <row r="1446" spans="1:20" ht="17.25" customHeight="1">
      <c r="A1446" s="1213" t="s">
        <v>16</v>
      </c>
      <c r="B1446" s="1213"/>
      <c r="C1446" s="677">
        <v>90005586</v>
      </c>
      <c r="D1446" s="32"/>
      <c r="E1446" s="1206" t="s">
        <v>19</v>
      </c>
      <c r="F1446" s="1206"/>
      <c r="G1446" s="1206"/>
      <c r="H1446" s="1206"/>
      <c r="I1446" s="1206"/>
      <c r="J1446" s="1146" t="s">
        <v>456</v>
      </c>
      <c r="K1446" s="1146"/>
      <c r="L1446" s="1146"/>
      <c r="M1446" s="1146"/>
      <c r="N1446" s="1146"/>
      <c r="O1446" s="2"/>
      <c r="P1446" s="2"/>
    </row>
    <row r="1447" spans="1:20" ht="13.5" customHeight="1">
      <c r="A1447" s="1184" t="s">
        <v>0</v>
      </c>
      <c r="B1447" s="1184"/>
      <c r="C1447" s="33"/>
      <c r="D1447" s="97"/>
      <c r="E1447" s="1213" t="s">
        <v>22</v>
      </c>
      <c r="F1447" s="1213"/>
      <c r="G1447" s="1213"/>
      <c r="H1447" s="1184" t="s">
        <v>37</v>
      </c>
      <c r="I1447" s="1184"/>
      <c r="J1447" s="1213" t="s">
        <v>24</v>
      </c>
      <c r="K1447" s="1213"/>
      <c r="L1447" s="1213"/>
      <c r="M1447" s="1184" t="s">
        <v>332</v>
      </c>
      <c r="N1447" s="1184"/>
      <c r="O1447" s="4"/>
      <c r="P1447" s="1"/>
    </row>
    <row r="1448" spans="1:20" ht="18.75">
      <c r="A1448" s="1151" t="s">
        <v>1</v>
      </c>
      <c r="B1448" s="1153"/>
      <c r="C1448" s="1154"/>
      <c r="D1448" s="1155" t="s">
        <v>2</v>
      </c>
      <c r="E1448" s="1156"/>
      <c r="F1448" s="1156"/>
      <c r="G1448" s="1156"/>
      <c r="H1448" s="1156"/>
      <c r="I1448" s="1156"/>
      <c r="J1448" s="1156"/>
      <c r="K1448" s="1156"/>
      <c r="L1448" s="1157"/>
      <c r="M1448" s="1158" t="s">
        <v>10</v>
      </c>
      <c r="N1448" s="1158" t="s">
        <v>11</v>
      </c>
      <c r="O1448" s="1"/>
      <c r="P1448" s="1"/>
    </row>
    <row r="1449" spans="1:20" ht="18.75">
      <c r="A1449" s="1161" t="s">
        <v>3</v>
      </c>
      <c r="B1449" s="1161" t="s">
        <v>4</v>
      </c>
      <c r="C1449" s="1163" t="s">
        <v>5</v>
      </c>
      <c r="D1449" s="1165" t="s">
        <v>6</v>
      </c>
      <c r="E1449" s="1151" t="s">
        <v>7</v>
      </c>
      <c r="F1449" s="1153"/>
      <c r="G1449" s="1153"/>
      <c r="H1449" s="1153"/>
      <c r="I1449" s="1153"/>
      <c r="J1449" s="1153"/>
      <c r="K1449" s="1153"/>
      <c r="L1449" s="1154"/>
      <c r="M1449" s="1159"/>
      <c r="N1449" s="1159"/>
      <c r="O1449" s="1"/>
      <c r="P1449" s="1"/>
    </row>
    <row r="1450" spans="1:20" ht="18.75">
      <c r="A1450" s="1162"/>
      <c r="B1450" s="1162"/>
      <c r="C1450" s="1164"/>
      <c r="D1450" s="1166"/>
      <c r="E1450" s="1151" t="s">
        <v>8</v>
      </c>
      <c r="F1450" s="1153"/>
      <c r="G1450" s="1153"/>
      <c r="H1450" s="1153"/>
      <c r="I1450" s="1153"/>
      <c r="J1450" s="1153"/>
      <c r="K1450" s="1154"/>
      <c r="L1450" s="23" t="s">
        <v>9</v>
      </c>
      <c r="M1450" s="1160"/>
      <c r="N1450" s="1160"/>
      <c r="O1450" s="1"/>
      <c r="P1450" s="1"/>
    </row>
    <row r="1451" spans="1:20" ht="34.5" customHeight="1">
      <c r="A1451" s="3"/>
      <c r="B1451" s="3"/>
      <c r="C1451" s="1231" t="s">
        <v>457</v>
      </c>
      <c r="D1451" s="679" t="s">
        <v>29</v>
      </c>
      <c r="E1451" s="1191" t="s">
        <v>468</v>
      </c>
      <c r="F1451" s="1191"/>
      <c r="G1451" s="1191"/>
      <c r="H1451" s="1191"/>
      <c r="I1451" s="1191"/>
      <c r="J1451" s="1170" t="s">
        <v>493</v>
      </c>
      <c r="K1451" s="1171"/>
      <c r="L1451" s="1171"/>
      <c r="M1451" s="1172"/>
      <c r="N1451" s="591"/>
      <c r="O1451" s="1"/>
      <c r="P1451" s="1"/>
    </row>
    <row r="1452" spans="1:20" ht="15.95" customHeight="1">
      <c r="A1452" s="3"/>
      <c r="B1452" s="3"/>
      <c r="C1452" s="1232"/>
      <c r="D1452" s="29">
        <v>1</v>
      </c>
      <c r="E1452" s="1146" t="s">
        <v>286</v>
      </c>
      <c r="F1452" s="1146"/>
      <c r="G1452" s="1146"/>
      <c r="H1452" s="1173">
        <v>48490</v>
      </c>
      <c r="I1452" s="1175"/>
      <c r="J1452" s="1173">
        <v>31640</v>
      </c>
      <c r="K1452" s="1174"/>
      <c r="L1452" s="1174"/>
      <c r="M1452" s="1175"/>
      <c r="N1452" s="1226" t="s">
        <v>459</v>
      </c>
      <c r="O1452" s="1"/>
      <c r="P1452" s="1"/>
      <c r="T1452" s="174"/>
    </row>
    <row r="1453" spans="1:20" ht="15.95" customHeight="1">
      <c r="A1453" s="3"/>
      <c r="B1453" s="3"/>
      <c r="C1453" s="1232"/>
      <c r="D1453" s="676">
        <v>1001</v>
      </c>
      <c r="E1453" s="1146" t="s">
        <v>31</v>
      </c>
      <c r="F1453" s="1146"/>
      <c r="G1453" s="1146"/>
      <c r="H1453" s="1173">
        <v>6650</v>
      </c>
      <c r="I1453" s="1175"/>
      <c r="J1453" s="1173">
        <v>5118</v>
      </c>
      <c r="K1453" s="1174"/>
      <c r="L1453" s="1174"/>
      <c r="M1453" s="1175"/>
      <c r="N1453" s="1227"/>
      <c r="O1453" s="1"/>
      <c r="P1453" s="1"/>
    </row>
    <row r="1454" spans="1:20" ht="18.75" customHeight="1">
      <c r="A1454" s="3"/>
      <c r="B1454" s="3"/>
      <c r="C1454" s="1232"/>
      <c r="D1454" s="676">
        <v>1210</v>
      </c>
      <c r="E1454" s="1146" t="s">
        <v>71</v>
      </c>
      <c r="F1454" s="1146"/>
      <c r="G1454" s="1146"/>
      <c r="H1454" s="1173">
        <v>5000</v>
      </c>
      <c r="I1454" s="1175"/>
      <c r="J1454" s="1173">
        <v>0</v>
      </c>
      <c r="K1454" s="1174"/>
      <c r="L1454" s="1174"/>
      <c r="M1454" s="1175"/>
      <c r="N1454" s="1227"/>
      <c r="O1454" s="1"/>
      <c r="P1454" s="1"/>
    </row>
    <row r="1455" spans="1:20" ht="15.95" customHeight="1">
      <c r="A1455" s="3"/>
      <c r="B1455" s="3"/>
      <c r="C1455" s="1232"/>
      <c r="D1455" s="676">
        <v>1300</v>
      </c>
      <c r="E1455" s="1146" t="s">
        <v>73</v>
      </c>
      <c r="F1455" s="1146"/>
      <c r="G1455" s="1146"/>
      <c r="H1455" s="1173">
        <v>1848</v>
      </c>
      <c r="I1455" s="1175"/>
      <c r="J1455" s="1173">
        <v>0</v>
      </c>
      <c r="K1455" s="1174"/>
      <c r="L1455" s="1174"/>
      <c r="M1455" s="1175"/>
      <c r="N1455" s="1227"/>
      <c r="O1455" s="1"/>
      <c r="P1455" s="1"/>
    </row>
    <row r="1456" spans="1:20" ht="15.95" customHeight="1">
      <c r="A1456" s="3"/>
      <c r="B1456" s="3"/>
      <c r="C1456" s="1232"/>
      <c r="D1456" s="676">
        <v>1810</v>
      </c>
      <c r="E1456" s="1146" t="s">
        <v>304</v>
      </c>
      <c r="F1456" s="1146"/>
      <c r="G1456" s="1146"/>
      <c r="H1456" s="1173">
        <v>45555</v>
      </c>
      <c r="I1456" s="1175"/>
      <c r="J1456" s="1173">
        <v>22220</v>
      </c>
      <c r="K1456" s="1174"/>
      <c r="L1456" s="1174"/>
      <c r="M1456" s="1175"/>
      <c r="N1456" s="1227"/>
      <c r="O1456" s="1"/>
      <c r="P1456" s="1"/>
    </row>
    <row r="1457" spans="1:20" ht="15.95" customHeight="1">
      <c r="A1457" s="3"/>
      <c r="B1457" s="3"/>
      <c r="C1457" s="1232"/>
      <c r="D1457" s="676">
        <v>1820</v>
      </c>
      <c r="E1457" s="1146" t="s">
        <v>72</v>
      </c>
      <c r="F1457" s="1146"/>
      <c r="G1457" s="1146"/>
      <c r="H1457" s="1173">
        <v>15000</v>
      </c>
      <c r="I1457" s="1175"/>
      <c r="J1457" s="1173">
        <v>2000</v>
      </c>
      <c r="K1457" s="1174"/>
      <c r="L1457" s="1174"/>
      <c r="M1457" s="1175"/>
      <c r="N1457" s="1227"/>
      <c r="O1457" s="1"/>
      <c r="P1457" s="1"/>
      <c r="T1457" s="174"/>
    </row>
    <row r="1458" spans="1:20" ht="15.95" customHeight="1">
      <c r="A1458" s="3"/>
      <c r="B1458" s="3"/>
      <c r="C1458" s="1232"/>
      <c r="D1458" s="676">
        <v>1978</v>
      </c>
      <c r="E1458" s="1146" t="s">
        <v>74</v>
      </c>
      <c r="F1458" s="1146"/>
      <c r="G1458" s="1146"/>
      <c r="H1458" s="1173">
        <v>15000</v>
      </c>
      <c r="I1458" s="1175"/>
      <c r="J1458" s="1173">
        <v>12000</v>
      </c>
      <c r="K1458" s="1174"/>
      <c r="L1458" s="1174"/>
      <c r="M1458" s="1175"/>
      <c r="N1458" s="1227"/>
      <c r="O1458" s="1"/>
      <c r="P1458" s="1"/>
    </row>
    <row r="1459" spans="1:20" ht="15.95" customHeight="1">
      <c r="A1459" s="3"/>
      <c r="B1459" s="3"/>
      <c r="C1459" s="1232"/>
      <c r="D1459" s="676">
        <v>2347</v>
      </c>
      <c r="E1459" s="1146" t="s">
        <v>458</v>
      </c>
      <c r="F1459" s="1146"/>
      <c r="G1459" s="1146"/>
      <c r="H1459" s="1173">
        <v>4661</v>
      </c>
      <c r="I1459" s="1175"/>
      <c r="J1459" s="1173">
        <v>0</v>
      </c>
      <c r="K1459" s="1174"/>
      <c r="L1459" s="1174"/>
      <c r="M1459" s="1175"/>
      <c r="N1459" s="1227"/>
      <c r="O1459" s="1"/>
      <c r="P1459" s="1"/>
    </row>
    <row r="1460" spans="1:20" ht="15.95" customHeight="1">
      <c r="A1460" s="3"/>
      <c r="B1460" s="3"/>
      <c r="C1460" s="1232"/>
      <c r="D1460" s="676"/>
      <c r="E1460" s="1146"/>
      <c r="F1460" s="1146"/>
      <c r="G1460" s="1146"/>
      <c r="H1460" s="1173"/>
      <c r="I1460" s="1175"/>
      <c r="J1460" s="1173">
        <v>0</v>
      </c>
      <c r="K1460" s="1174"/>
      <c r="L1460" s="1174"/>
      <c r="M1460" s="1175"/>
      <c r="N1460" s="1227"/>
      <c r="O1460" s="1"/>
      <c r="P1460" s="1"/>
      <c r="T1460" s="174"/>
    </row>
    <row r="1461" spans="1:20" ht="15.95" customHeight="1">
      <c r="A1461" s="3"/>
      <c r="B1461" s="3"/>
      <c r="C1461" s="1232"/>
      <c r="D1461" s="676"/>
      <c r="E1461" s="1146"/>
      <c r="F1461" s="1146"/>
      <c r="G1461" s="1146"/>
      <c r="H1461" s="1173"/>
      <c r="I1461" s="1175"/>
      <c r="J1461" s="1173">
        <v>0</v>
      </c>
      <c r="K1461" s="1174"/>
      <c r="L1461" s="1174"/>
      <c r="M1461" s="1175"/>
      <c r="N1461" s="1227"/>
      <c r="O1461" s="1"/>
      <c r="P1461" s="1"/>
    </row>
    <row r="1462" spans="1:20" ht="15.95" customHeight="1">
      <c r="A1462" s="3"/>
      <c r="B1462" s="3"/>
      <c r="C1462" s="1232"/>
      <c r="D1462" s="676"/>
      <c r="E1462" s="1146"/>
      <c r="F1462" s="1146"/>
      <c r="G1462" s="1146"/>
      <c r="H1462" s="1173"/>
      <c r="I1462" s="1175"/>
      <c r="J1462" s="1173">
        <v>0</v>
      </c>
      <c r="K1462" s="1174"/>
      <c r="L1462" s="1174"/>
      <c r="M1462" s="1175"/>
      <c r="N1462" s="1227"/>
      <c r="O1462" s="1"/>
      <c r="P1462" s="1"/>
      <c r="R1462" s="174"/>
      <c r="S1462" s="174"/>
    </row>
    <row r="1463" spans="1:20" ht="15.75" customHeight="1">
      <c r="A1463" s="3"/>
      <c r="B1463" s="3"/>
      <c r="C1463" s="1233"/>
      <c r="D1463" s="676"/>
      <c r="E1463" s="1146"/>
      <c r="F1463" s="1146"/>
      <c r="G1463" s="1146"/>
      <c r="H1463" s="1173"/>
      <c r="I1463" s="1175"/>
      <c r="J1463" s="1173">
        <v>0</v>
      </c>
      <c r="K1463" s="1174"/>
      <c r="L1463" s="1174"/>
      <c r="M1463" s="1175"/>
      <c r="N1463" s="1227"/>
    </row>
    <row r="1464" spans="1:20" ht="15.75" customHeight="1">
      <c r="A1464" s="677"/>
      <c r="B1464" s="677"/>
      <c r="C1464" s="676"/>
      <c r="D1464" s="676"/>
      <c r="E1464" s="1146"/>
      <c r="F1464" s="1146"/>
      <c r="G1464" s="1146"/>
      <c r="H1464" s="1173"/>
      <c r="I1464" s="1175"/>
      <c r="J1464" s="1173">
        <v>0</v>
      </c>
      <c r="K1464" s="1174"/>
      <c r="L1464" s="1174"/>
      <c r="M1464" s="1175"/>
      <c r="N1464" s="1243"/>
    </row>
    <row r="1465" spans="1:20" ht="15.75">
      <c r="A1465" s="15"/>
      <c r="B1465" s="15"/>
      <c r="C1465" s="167"/>
      <c r="D1465" s="1191" t="s">
        <v>310</v>
      </c>
      <c r="E1465" s="1191"/>
      <c r="F1465" s="1191"/>
      <c r="G1465" s="1191"/>
      <c r="H1465" s="1138">
        <f>SUM(H1452:I1464)</f>
        <v>142204</v>
      </c>
      <c r="I1465" s="1139"/>
      <c r="J1465" s="1138">
        <f>SUM(J1452:M1464)</f>
        <v>72978</v>
      </c>
      <c r="K1465" s="1150"/>
      <c r="L1465" s="1150"/>
      <c r="M1465" s="1139"/>
      <c r="N1465" s="167"/>
    </row>
    <row r="1466" spans="1:20" ht="15.75">
      <c r="A1466" s="15"/>
      <c r="B1466" s="15"/>
      <c r="C1466" s="167"/>
      <c r="D1466" s="169"/>
      <c r="E1466" s="169"/>
      <c r="F1466" s="169"/>
      <c r="G1466" s="169"/>
      <c r="H1466" s="680"/>
      <c r="I1466" s="680"/>
      <c r="J1466" s="680"/>
      <c r="K1466" s="680"/>
      <c r="L1466" s="680"/>
      <c r="M1466" s="680"/>
      <c r="N1466" s="167"/>
    </row>
    <row r="1467" spans="1:20" ht="15.75">
      <c r="A1467" s="15"/>
      <c r="B1467" s="15"/>
      <c r="C1467" s="167"/>
      <c r="D1467" s="681"/>
      <c r="E1467" s="681"/>
      <c r="F1467" s="681"/>
      <c r="G1467" s="681"/>
      <c r="H1467" s="680"/>
      <c r="I1467" s="680"/>
      <c r="J1467" s="680"/>
      <c r="K1467" s="104"/>
      <c r="L1467" s="104"/>
      <c r="M1467" s="167"/>
      <c r="N1467" s="167"/>
    </row>
    <row r="1468" spans="1:20" s="21" customFormat="1" ht="18.75">
      <c r="A1468" s="1140" t="s">
        <v>12</v>
      </c>
      <c r="B1468" s="1140"/>
      <c r="C1468" s="1140"/>
      <c r="D1468" s="1141" t="s">
        <v>25</v>
      </c>
      <c r="E1468" s="1141"/>
      <c r="F1468" s="1141"/>
      <c r="G1468" s="1141"/>
      <c r="H1468" s="1141"/>
      <c r="I1468" s="19"/>
      <c r="J1468" s="5"/>
      <c r="K1468" s="5"/>
      <c r="L1468" s="678" t="s">
        <v>13</v>
      </c>
      <c r="M1468" s="678"/>
      <c r="N1468" s="678"/>
      <c r="O1468" s="20"/>
      <c r="P1468" s="19"/>
    </row>
    <row r="1470" spans="1:20" s="6" customFormat="1" ht="73.5" customHeight="1">
      <c r="A1470" s="1176" t="s">
        <v>14</v>
      </c>
      <c r="B1470" s="1176"/>
      <c r="C1470" s="1176"/>
      <c r="D1470" s="1176"/>
      <c r="E1470" s="1176"/>
      <c r="F1470" s="1176"/>
      <c r="G1470" s="1176"/>
      <c r="H1470" s="1176"/>
      <c r="I1470" s="1176"/>
      <c r="J1470" s="1176"/>
      <c r="K1470" s="1176"/>
      <c r="L1470" s="1176"/>
      <c r="M1470" s="1176"/>
      <c r="N1470" s="1176"/>
      <c r="O1470" s="5"/>
      <c r="P1470" s="5"/>
    </row>
    <row r="1471" spans="1:20" ht="15" customHeight="1">
      <c r="A1471" s="1206" t="s">
        <v>23</v>
      </c>
      <c r="B1471" s="1206"/>
      <c r="C1471" s="46"/>
      <c r="D1471" s="32"/>
      <c r="E1471" s="1207" t="s">
        <v>21</v>
      </c>
      <c r="F1471" s="1208"/>
      <c r="G1471" s="1208"/>
      <c r="H1471" s="1208"/>
      <c r="I1471" s="1209"/>
      <c r="J1471" s="1210"/>
      <c r="K1471" s="1211"/>
      <c r="L1471" s="1211"/>
      <c r="M1471" s="1211"/>
      <c r="N1471" s="1212"/>
      <c r="O1471" s="2"/>
      <c r="P1471" s="2"/>
    </row>
    <row r="1472" spans="1:20" ht="15.75" customHeight="1">
      <c r="A1472" s="1213" t="s">
        <v>26</v>
      </c>
      <c r="B1472" s="1213"/>
      <c r="C1472" s="692" t="s">
        <v>494</v>
      </c>
      <c r="D1472" s="98"/>
      <c r="E1472" s="1214" t="s">
        <v>20</v>
      </c>
      <c r="F1472" s="1215"/>
      <c r="G1472" s="1215"/>
      <c r="H1472" s="1215"/>
      <c r="I1472" s="1216"/>
      <c r="J1472" s="1210">
        <v>44805</v>
      </c>
      <c r="K1472" s="1217"/>
      <c r="L1472" s="1217"/>
      <c r="M1472" s="1217"/>
      <c r="N1472" s="1218"/>
      <c r="O1472" s="2"/>
      <c r="P1472" s="2"/>
    </row>
    <row r="1473" spans="1:20" ht="17.25" customHeight="1">
      <c r="A1473" s="1213" t="s">
        <v>15</v>
      </c>
      <c r="B1473" s="1213"/>
      <c r="C1473" s="692" t="s">
        <v>17</v>
      </c>
      <c r="D1473" s="98"/>
      <c r="E1473" s="1214" t="s">
        <v>18</v>
      </c>
      <c r="F1473" s="1215"/>
      <c r="G1473" s="1215"/>
      <c r="H1473" s="1215"/>
      <c r="I1473" s="1216"/>
      <c r="J1473" s="1219" t="s">
        <v>495</v>
      </c>
      <c r="K1473" s="1219"/>
      <c r="L1473" s="1219"/>
      <c r="M1473" s="1219"/>
      <c r="N1473" s="1219"/>
      <c r="O1473" s="2"/>
      <c r="P1473" s="2"/>
    </row>
    <row r="1474" spans="1:20" ht="17.25" customHeight="1">
      <c r="A1474" s="1213" t="s">
        <v>16</v>
      </c>
      <c r="B1474" s="1213"/>
      <c r="C1474" s="692">
        <v>90067144</v>
      </c>
      <c r="D1474" s="32"/>
      <c r="E1474" s="1206" t="s">
        <v>19</v>
      </c>
      <c r="F1474" s="1206"/>
      <c r="G1474" s="1206"/>
      <c r="H1474" s="1206"/>
      <c r="I1474" s="1206"/>
      <c r="J1474" s="1146" t="s">
        <v>485</v>
      </c>
      <c r="K1474" s="1146"/>
      <c r="L1474" s="1146"/>
      <c r="M1474" s="1146"/>
      <c r="N1474" s="1146"/>
      <c r="O1474" s="2"/>
      <c r="P1474" s="2"/>
    </row>
    <row r="1475" spans="1:20" ht="13.5" customHeight="1">
      <c r="A1475" s="1184" t="s">
        <v>0</v>
      </c>
      <c r="B1475" s="1184"/>
      <c r="C1475" s="33"/>
      <c r="D1475" s="97"/>
      <c r="E1475" s="1213" t="s">
        <v>22</v>
      </c>
      <c r="F1475" s="1213"/>
      <c r="G1475" s="1213"/>
      <c r="H1475" s="1184" t="s">
        <v>79</v>
      </c>
      <c r="I1475" s="1184"/>
      <c r="J1475" s="1213" t="s">
        <v>24</v>
      </c>
      <c r="K1475" s="1213"/>
      <c r="L1475" s="1213"/>
      <c r="M1475" s="1184" t="s">
        <v>332</v>
      </c>
      <c r="N1475" s="1184"/>
      <c r="O1475" s="4"/>
      <c r="P1475" s="1"/>
    </row>
    <row r="1476" spans="1:20" ht="18.75">
      <c r="A1476" s="1151" t="s">
        <v>1</v>
      </c>
      <c r="B1476" s="1153"/>
      <c r="C1476" s="1154"/>
      <c r="D1476" s="1155" t="s">
        <v>2</v>
      </c>
      <c r="E1476" s="1156"/>
      <c r="F1476" s="1156"/>
      <c r="G1476" s="1156"/>
      <c r="H1476" s="1156"/>
      <c r="I1476" s="1156"/>
      <c r="J1476" s="1156"/>
      <c r="K1476" s="1156"/>
      <c r="L1476" s="1157"/>
      <c r="M1476" s="1158" t="s">
        <v>10</v>
      </c>
      <c r="N1476" s="1158" t="s">
        <v>11</v>
      </c>
      <c r="O1476" s="1"/>
      <c r="P1476" s="1"/>
    </row>
    <row r="1477" spans="1:20" ht="18.75">
      <c r="A1477" s="1161" t="s">
        <v>3</v>
      </c>
      <c r="B1477" s="1161" t="s">
        <v>4</v>
      </c>
      <c r="C1477" s="1163" t="s">
        <v>5</v>
      </c>
      <c r="D1477" s="1165" t="s">
        <v>6</v>
      </c>
      <c r="E1477" s="1151" t="s">
        <v>7</v>
      </c>
      <c r="F1477" s="1153"/>
      <c r="G1477" s="1153"/>
      <c r="H1477" s="1153"/>
      <c r="I1477" s="1153"/>
      <c r="J1477" s="1153"/>
      <c r="K1477" s="1153"/>
      <c r="L1477" s="1154"/>
      <c r="M1477" s="1159"/>
      <c r="N1477" s="1159"/>
      <c r="O1477" s="1"/>
      <c r="P1477" s="1"/>
    </row>
    <row r="1478" spans="1:20" ht="18.75">
      <c r="A1478" s="1162"/>
      <c r="B1478" s="1162"/>
      <c r="C1478" s="1164"/>
      <c r="D1478" s="1166"/>
      <c r="E1478" s="1151" t="s">
        <v>8</v>
      </c>
      <c r="F1478" s="1153"/>
      <c r="G1478" s="1153"/>
      <c r="H1478" s="1153"/>
      <c r="I1478" s="1153"/>
      <c r="J1478" s="1153"/>
      <c r="K1478" s="1154"/>
      <c r="L1478" s="23" t="s">
        <v>9</v>
      </c>
      <c r="M1478" s="1160"/>
      <c r="N1478" s="1160"/>
      <c r="O1478" s="1"/>
      <c r="P1478" s="1"/>
    </row>
    <row r="1479" spans="1:20" ht="34.5" customHeight="1">
      <c r="A1479" s="3"/>
      <c r="B1479" s="3"/>
      <c r="C1479" s="1198" t="s">
        <v>498</v>
      </c>
      <c r="D1479" s="693" t="s">
        <v>29</v>
      </c>
      <c r="E1479" s="1191" t="s">
        <v>468</v>
      </c>
      <c r="F1479" s="1191"/>
      <c r="G1479" s="1191"/>
      <c r="H1479" s="1191"/>
      <c r="I1479" s="1191"/>
      <c r="J1479" s="1170" t="s">
        <v>496</v>
      </c>
      <c r="K1479" s="1171"/>
      <c r="L1479" s="1171"/>
      <c r="M1479" s="1172"/>
      <c r="N1479" s="591"/>
      <c r="O1479" s="1"/>
      <c r="P1479" s="1"/>
    </row>
    <row r="1480" spans="1:20" ht="15.95" customHeight="1">
      <c r="A1480" s="3"/>
      <c r="B1480" s="3"/>
      <c r="C1480" s="1199"/>
      <c r="D1480" s="29">
        <v>1</v>
      </c>
      <c r="E1480" s="1146" t="s">
        <v>286</v>
      </c>
      <c r="F1480" s="1146"/>
      <c r="G1480" s="1146"/>
      <c r="H1480" s="1173">
        <v>21270</v>
      </c>
      <c r="I1480" s="1175"/>
      <c r="J1480" s="1173">
        <v>14107</v>
      </c>
      <c r="K1480" s="1174"/>
      <c r="L1480" s="1174"/>
      <c r="M1480" s="1175"/>
      <c r="N1480" s="1226" t="s">
        <v>497</v>
      </c>
      <c r="O1480" s="1"/>
      <c r="P1480" s="1"/>
      <c r="T1480" s="174"/>
    </row>
    <row r="1481" spans="1:20" ht="15.95" customHeight="1">
      <c r="A1481" s="3"/>
      <c r="B1481" s="3"/>
      <c r="C1481" s="1199"/>
      <c r="D1481" s="691">
        <v>1001</v>
      </c>
      <c r="E1481" s="1146" t="s">
        <v>31</v>
      </c>
      <c r="F1481" s="1146"/>
      <c r="G1481" s="1146"/>
      <c r="H1481" s="1173">
        <v>2778</v>
      </c>
      <c r="I1481" s="1175"/>
      <c r="J1481" s="1173">
        <v>1104</v>
      </c>
      <c r="K1481" s="1174"/>
      <c r="L1481" s="1174"/>
      <c r="M1481" s="1175"/>
      <c r="N1481" s="1227"/>
      <c r="O1481" s="1"/>
      <c r="P1481" s="1"/>
    </row>
    <row r="1482" spans="1:20" ht="18.75" customHeight="1">
      <c r="A1482" s="3"/>
      <c r="B1482" s="3"/>
      <c r="C1482" s="1199"/>
      <c r="D1482" s="691">
        <v>1210</v>
      </c>
      <c r="E1482" s="1146" t="s">
        <v>71</v>
      </c>
      <c r="F1482" s="1146"/>
      <c r="G1482" s="1146"/>
      <c r="H1482" s="1173">
        <v>2856</v>
      </c>
      <c r="I1482" s="1175"/>
      <c r="J1482" s="1173">
        <v>0</v>
      </c>
      <c r="K1482" s="1174"/>
      <c r="L1482" s="1174"/>
      <c r="M1482" s="1175"/>
      <c r="N1482" s="1227"/>
      <c r="O1482" s="1"/>
      <c r="P1482" s="1"/>
    </row>
    <row r="1483" spans="1:20" ht="15.95" customHeight="1">
      <c r="A1483" s="3"/>
      <c r="B1483" s="3"/>
      <c r="C1483" s="1199"/>
      <c r="D1483" s="691">
        <v>1300</v>
      </c>
      <c r="E1483" s="1146" t="s">
        <v>73</v>
      </c>
      <c r="F1483" s="1146"/>
      <c r="G1483" s="1146"/>
      <c r="H1483" s="1173">
        <v>1500</v>
      </c>
      <c r="I1483" s="1175"/>
      <c r="J1483" s="1173">
        <v>0</v>
      </c>
      <c r="K1483" s="1174"/>
      <c r="L1483" s="1174"/>
      <c r="M1483" s="1175"/>
      <c r="N1483" s="1227"/>
      <c r="O1483" s="1"/>
      <c r="P1483" s="1"/>
    </row>
    <row r="1484" spans="1:20" ht="15.95" customHeight="1">
      <c r="A1484" s="3"/>
      <c r="B1484" s="3"/>
      <c r="C1484" s="1199"/>
      <c r="D1484" s="691">
        <v>1810</v>
      </c>
      <c r="E1484" s="1146" t="s">
        <v>304</v>
      </c>
      <c r="F1484" s="1146"/>
      <c r="G1484" s="1146"/>
      <c r="H1484" s="1173">
        <v>16170</v>
      </c>
      <c r="I1484" s="1175"/>
      <c r="J1484" s="1173">
        <v>1444</v>
      </c>
      <c r="K1484" s="1174"/>
      <c r="L1484" s="1174"/>
      <c r="M1484" s="1175"/>
      <c r="N1484" s="1227"/>
      <c r="O1484" s="1"/>
      <c r="P1484" s="1"/>
    </row>
    <row r="1485" spans="1:20" ht="15.95" customHeight="1">
      <c r="A1485" s="3"/>
      <c r="B1485" s="3"/>
      <c r="C1485" s="1199"/>
      <c r="D1485" s="691">
        <v>1820</v>
      </c>
      <c r="E1485" s="1146" t="s">
        <v>72</v>
      </c>
      <c r="F1485" s="1146"/>
      <c r="G1485" s="1146"/>
      <c r="H1485" s="1173">
        <v>12000</v>
      </c>
      <c r="I1485" s="1175"/>
      <c r="J1485" s="1173">
        <v>0</v>
      </c>
      <c r="K1485" s="1174"/>
      <c r="L1485" s="1174"/>
      <c r="M1485" s="1175"/>
      <c r="N1485" s="1227"/>
      <c r="O1485" s="1"/>
      <c r="P1485" s="1"/>
      <c r="T1485" s="174"/>
    </row>
    <row r="1486" spans="1:20" ht="15.95" customHeight="1">
      <c r="A1486" s="3"/>
      <c r="B1486" s="3"/>
      <c r="C1486" s="1199"/>
      <c r="D1486" s="691">
        <v>1978</v>
      </c>
      <c r="E1486" s="1146" t="s">
        <v>74</v>
      </c>
      <c r="F1486" s="1146"/>
      <c r="G1486" s="1146"/>
      <c r="H1486" s="1173">
        <v>9000</v>
      </c>
      <c r="I1486" s="1175"/>
      <c r="J1486" s="1173">
        <v>0</v>
      </c>
      <c r="K1486" s="1174"/>
      <c r="L1486" s="1174"/>
      <c r="M1486" s="1175"/>
      <c r="N1486" s="1227"/>
      <c r="O1486" s="1"/>
      <c r="P1486" s="1"/>
    </row>
    <row r="1487" spans="1:20" ht="15.95" customHeight="1">
      <c r="A1487" s="3"/>
      <c r="B1487" s="3"/>
      <c r="C1487" s="1199"/>
      <c r="D1487" s="691">
        <v>2347</v>
      </c>
      <c r="E1487" s="1146" t="s">
        <v>458</v>
      </c>
      <c r="F1487" s="1146"/>
      <c r="G1487" s="1146"/>
      <c r="H1487" s="1173">
        <v>1968</v>
      </c>
      <c r="I1487" s="1175"/>
      <c r="J1487" s="1173">
        <v>0</v>
      </c>
      <c r="K1487" s="1174"/>
      <c r="L1487" s="1174"/>
      <c r="M1487" s="1175"/>
      <c r="N1487" s="1227"/>
      <c r="O1487" s="1"/>
      <c r="P1487" s="1"/>
    </row>
    <row r="1488" spans="1:20" ht="15.95" customHeight="1">
      <c r="A1488" s="3"/>
      <c r="B1488" s="3"/>
      <c r="C1488" s="1199"/>
      <c r="D1488" s="691"/>
      <c r="E1488" s="1146"/>
      <c r="F1488" s="1146"/>
      <c r="G1488" s="1146"/>
      <c r="H1488" s="1173"/>
      <c r="I1488" s="1175"/>
      <c r="J1488" s="1173"/>
      <c r="K1488" s="1174"/>
      <c r="L1488" s="1174"/>
      <c r="M1488" s="1175"/>
      <c r="N1488" s="1227"/>
      <c r="O1488" s="1"/>
      <c r="P1488" s="1"/>
      <c r="T1488" s="174"/>
    </row>
    <row r="1489" spans="1:19" ht="15.95" customHeight="1">
      <c r="A1489" s="3"/>
      <c r="B1489" s="3"/>
      <c r="C1489" s="1199"/>
      <c r="D1489" s="691"/>
      <c r="E1489" s="1146"/>
      <c r="F1489" s="1146"/>
      <c r="G1489" s="1146"/>
      <c r="H1489" s="1173"/>
      <c r="I1489" s="1175"/>
      <c r="J1489" s="1173"/>
      <c r="K1489" s="1174"/>
      <c r="L1489" s="1174"/>
      <c r="M1489" s="1175"/>
      <c r="N1489" s="1227"/>
      <c r="O1489" s="1"/>
      <c r="P1489" s="1"/>
    </row>
    <row r="1490" spans="1:19" ht="15.95" customHeight="1">
      <c r="A1490" s="3"/>
      <c r="B1490" s="3"/>
      <c r="C1490" s="1199"/>
      <c r="D1490" s="691"/>
      <c r="E1490" s="1146"/>
      <c r="F1490" s="1146"/>
      <c r="G1490" s="1146"/>
      <c r="H1490" s="1173"/>
      <c r="I1490" s="1175"/>
      <c r="J1490" s="1173"/>
      <c r="K1490" s="1174"/>
      <c r="L1490" s="1174"/>
      <c r="M1490" s="1175"/>
      <c r="N1490" s="1227"/>
      <c r="O1490" s="1"/>
      <c r="P1490" s="1"/>
      <c r="R1490" s="174"/>
      <c r="S1490" s="174"/>
    </row>
    <row r="1491" spans="1:19" ht="15.75" customHeight="1">
      <c r="A1491" s="3"/>
      <c r="B1491" s="3"/>
      <c r="C1491" s="1200"/>
      <c r="D1491" s="691"/>
      <c r="E1491" s="1146"/>
      <c r="F1491" s="1146"/>
      <c r="G1491" s="1146"/>
      <c r="H1491" s="1173"/>
      <c r="I1491" s="1175"/>
      <c r="J1491" s="1173"/>
      <c r="K1491" s="1174"/>
      <c r="L1491" s="1174"/>
      <c r="M1491" s="1175"/>
      <c r="N1491" s="1227"/>
    </row>
    <row r="1492" spans="1:19" ht="15.75" customHeight="1">
      <c r="A1492" s="692"/>
      <c r="B1492" s="692"/>
      <c r="C1492" s="691"/>
      <c r="D1492" s="691"/>
      <c r="E1492" s="1146"/>
      <c r="F1492" s="1146"/>
      <c r="G1492" s="1146"/>
      <c r="H1492" s="1173"/>
      <c r="I1492" s="1175"/>
      <c r="J1492" s="1173"/>
      <c r="K1492" s="1174"/>
      <c r="L1492" s="1174"/>
      <c r="M1492" s="1175"/>
      <c r="N1492" s="1243"/>
    </row>
    <row r="1493" spans="1:19" ht="15.75">
      <c r="A1493" s="15"/>
      <c r="B1493" s="15"/>
      <c r="C1493" s="167"/>
      <c r="D1493" s="1191" t="s">
        <v>310</v>
      </c>
      <c r="E1493" s="1191"/>
      <c r="F1493" s="1191"/>
      <c r="G1493" s="1191"/>
      <c r="H1493" s="1138">
        <f>SUM(H1480:I1492)</f>
        <v>67542</v>
      </c>
      <c r="I1493" s="1139"/>
      <c r="J1493" s="1138">
        <f>SUM(J1480:M1492)</f>
        <v>16655</v>
      </c>
      <c r="K1493" s="1150"/>
      <c r="L1493" s="1150"/>
      <c r="M1493" s="1139"/>
      <c r="N1493" s="167"/>
    </row>
    <row r="1494" spans="1:19" ht="15.75">
      <c r="A1494" s="15"/>
      <c r="B1494" s="15"/>
      <c r="C1494" s="167"/>
      <c r="D1494" s="169"/>
      <c r="E1494" s="169"/>
      <c r="F1494" s="169"/>
      <c r="G1494" s="169"/>
      <c r="H1494" s="696"/>
      <c r="I1494" s="696"/>
      <c r="J1494" s="696"/>
      <c r="K1494" s="696"/>
      <c r="L1494" s="696"/>
      <c r="M1494" s="696"/>
      <c r="N1494" s="167"/>
    </row>
    <row r="1495" spans="1:19" ht="15.75">
      <c r="A1495" s="15"/>
      <c r="B1495" s="15"/>
      <c r="C1495" s="167"/>
      <c r="D1495" s="695"/>
      <c r="E1495" s="695"/>
      <c r="F1495" s="695"/>
      <c r="G1495" s="695"/>
      <c r="H1495" s="696"/>
      <c r="I1495" s="696"/>
      <c r="J1495" s="696"/>
      <c r="K1495" s="104"/>
      <c r="L1495" s="104"/>
      <c r="M1495" s="167"/>
      <c r="N1495" s="167"/>
    </row>
    <row r="1496" spans="1:19" s="21" customFormat="1" ht="18.75">
      <c r="A1496" s="1140" t="s">
        <v>12</v>
      </c>
      <c r="B1496" s="1140"/>
      <c r="C1496" s="1140"/>
      <c r="D1496" s="1141" t="s">
        <v>25</v>
      </c>
      <c r="E1496" s="1141"/>
      <c r="F1496" s="1141"/>
      <c r="G1496" s="1141"/>
      <c r="H1496" s="1141"/>
      <c r="I1496" s="19"/>
      <c r="J1496" s="5"/>
      <c r="K1496" s="5"/>
      <c r="L1496" s="694" t="s">
        <v>13</v>
      </c>
      <c r="M1496" s="694"/>
      <c r="N1496" s="694"/>
      <c r="O1496" s="20"/>
      <c r="P1496" s="19"/>
    </row>
    <row r="1498" spans="1:19" s="6" customFormat="1" ht="73.5" customHeight="1">
      <c r="A1498" s="1176" t="s">
        <v>14</v>
      </c>
      <c r="B1498" s="1176"/>
      <c r="C1498" s="1176"/>
      <c r="D1498" s="1176"/>
      <c r="E1498" s="1176"/>
      <c r="F1498" s="1176"/>
      <c r="G1498" s="1176"/>
      <c r="H1498" s="1176"/>
      <c r="I1498" s="1176"/>
      <c r="J1498" s="1176"/>
      <c r="K1498" s="1176"/>
      <c r="L1498" s="1176"/>
      <c r="M1498" s="1176"/>
      <c r="N1498" s="1176"/>
      <c r="O1498" s="5"/>
      <c r="P1498" s="5"/>
    </row>
    <row r="1499" spans="1:19" ht="15" customHeight="1">
      <c r="A1499" s="1206" t="s">
        <v>23</v>
      </c>
      <c r="B1499" s="1206"/>
      <c r="C1499" s="46"/>
      <c r="D1499" s="32"/>
      <c r="E1499" s="1207" t="s">
        <v>21</v>
      </c>
      <c r="F1499" s="1208"/>
      <c r="G1499" s="1208"/>
      <c r="H1499" s="1208"/>
      <c r="I1499" s="1209"/>
      <c r="J1499" s="1210"/>
      <c r="K1499" s="1211"/>
      <c r="L1499" s="1211"/>
      <c r="M1499" s="1211"/>
      <c r="N1499" s="1212"/>
      <c r="O1499" s="2"/>
      <c r="P1499" s="2"/>
    </row>
    <row r="1500" spans="1:19" ht="15.75" customHeight="1">
      <c r="A1500" s="1213" t="s">
        <v>26</v>
      </c>
      <c r="B1500" s="1213"/>
      <c r="C1500" s="692" t="s">
        <v>494</v>
      </c>
      <c r="D1500" s="98"/>
      <c r="E1500" s="1214" t="s">
        <v>20</v>
      </c>
      <c r="F1500" s="1215"/>
      <c r="G1500" s="1215"/>
      <c r="H1500" s="1215"/>
      <c r="I1500" s="1216"/>
      <c r="J1500" s="1210">
        <v>44805</v>
      </c>
      <c r="K1500" s="1217"/>
      <c r="L1500" s="1217"/>
      <c r="M1500" s="1217"/>
      <c r="N1500" s="1218"/>
      <c r="O1500" s="2"/>
      <c r="P1500" s="2"/>
    </row>
    <row r="1501" spans="1:19" ht="17.25" customHeight="1">
      <c r="A1501" s="1213" t="s">
        <v>15</v>
      </c>
      <c r="B1501" s="1213"/>
      <c r="C1501" s="692" t="s">
        <v>17</v>
      </c>
      <c r="D1501" s="98"/>
      <c r="E1501" s="1214" t="s">
        <v>18</v>
      </c>
      <c r="F1501" s="1215"/>
      <c r="G1501" s="1215"/>
      <c r="H1501" s="1215"/>
      <c r="I1501" s="1216"/>
      <c r="J1501" s="1219" t="s">
        <v>499</v>
      </c>
      <c r="K1501" s="1219"/>
      <c r="L1501" s="1219"/>
      <c r="M1501" s="1219"/>
      <c r="N1501" s="1219"/>
      <c r="O1501" s="2"/>
      <c r="P1501" s="2"/>
    </row>
    <row r="1502" spans="1:19" ht="17.25" customHeight="1">
      <c r="A1502" s="1213" t="s">
        <v>16</v>
      </c>
      <c r="B1502" s="1213"/>
      <c r="C1502" s="692"/>
      <c r="D1502" s="32"/>
      <c r="E1502" s="1206" t="s">
        <v>19</v>
      </c>
      <c r="F1502" s="1206"/>
      <c r="G1502" s="1206"/>
      <c r="H1502" s="1206"/>
      <c r="I1502" s="1206"/>
      <c r="J1502" s="1146" t="s">
        <v>485</v>
      </c>
      <c r="K1502" s="1146"/>
      <c r="L1502" s="1146"/>
      <c r="M1502" s="1146"/>
      <c r="N1502" s="1146"/>
      <c r="O1502" s="2"/>
      <c r="P1502" s="2"/>
    </row>
    <row r="1503" spans="1:19" ht="13.5" customHeight="1">
      <c r="A1503" s="1184" t="s">
        <v>0</v>
      </c>
      <c r="B1503" s="1184"/>
      <c r="C1503" s="33"/>
      <c r="D1503" s="97"/>
      <c r="E1503" s="1213" t="s">
        <v>22</v>
      </c>
      <c r="F1503" s="1213"/>
      <c r="G1503" s="1213"/>
      <c r="H1503" s="1184" t="s">
        <v>79</v>
      </c>
      <c r="I1503" s="1184"/>
      <c r="J1503" s="1213" t="s">
        <v>24</v>
      </c>
      <c r="K1503" s="1213"/>
      <c r="L1503" s="1213"/>
      <c r="M1503" s="1184" t="s">
        <v>332</v>
      </c>
      <c r="N1503" s="1184"/>
      <c r="O1503" s="4"/>
      <c r="P1503" s="1"/>
    </row>
    <row r="1504" spans="1:19" ht="18.75">
      <c r="A1504" s="1151" t="s">
        <v>1</v>
      </c>
      <c r="B1504" s="1153"/>
      <c r="C1504" s="1154"/>
      <c r="D1504" s="1155" t="s">
        <v>2</v>
      </c>
      <c r="E1504" s="1156"/>
      <c r="F1504" s="1156"/>
      <c r="G1504" s="1156"/>
      <c r="H1504" s="1156"/>
      <c r="I1504" s="1156"/>
      <c r="J1504" s="1156"/>
      <c r="K1504" s="1156"/>
      <c r="L1504" s="1157"/>
      <c r="M1504" s="1158" t="s">
        <v>10</v>
      </c>
      <c r="N1504" s="1158" t="s">
        <v>11</v>
      </c>
      <c r="O1504" s="1"/>
      <c r="P1504" s="1"/>
    </row>
    <row r="1505" spans="1:20" ht="18.75">
      <c r="A1505" s="1161" t="s">
        <v>3</v>
      </c>
      <c r="B1505" s="1161" t="s">
        <v>4</v>
      </c>
      <c r="C1505" s="1163" t="s">
        <v>5</v>
      </c>
      <c r="D1505" s="1165" t="s">
        <v>6</v>
      </c>
      <c r="E1505" s="1151" t="s">
        <v>7</v>
      </c>
      <c r="F1505" s="1153"/>
      <c r="G1505" s="1153"/>
      <c r="H1505" s="1153"/>
      <c r="I1505" s="1153"/>
      <c r="J1505" s="1153"/>
      <c r="K1505" s="1153"/>
      <c r="L1505" s="1154"/>
      <c r="M1505" s="1159"/>
      <c r="N1505" s="1159"/>
      <c r="O1505" s="1"/>
      <c r="P1505" s="1"/>
    </row>
    <row r="1506" spans="1:20" ht="18.75">
      <c r="A1506" s="1162"/>
      <c r="B1506" s="1162"/>
      <c r="C1506" s="1164"/>
      <c r="D1506" s="1166"/>
      <c r="E1506" s="1151" t="s">
        <v>8</v>
      </c>
      <c r="F1506" s="1153"/>
      <c r="G1506" s="1153"/>
      <c r="H1506" s="1153"/>
      <c r="I1506" s="1153"/>
      <c r="J1506" s="1153"/>
      <c r="K1506" s="1154"/>
      <c r="L1506" s="23" t="s">
        <v>9</v>
      </c>
      <c r="M1506" s="1160"/>
      <c r="N1506" s="1160"/>
      <c r="O1506" s="1"/>
      <c r="P1506" s="1"/>
    </row>
    <row r="1507" spans="1:20" ht="34.5" customHeight="1">
      <c r="A1507" s="3"/>
      <c r="B1507" s="3"/>
      <c r="C1507" s="1198" t="s">
        <v>498</v>
      </c>
      <c r="D1507" s="693" t="s">
        <v>29</v>
      </c>
      <c r="E1507" s="1191" t="s">
        <v>468</v>
      </c>
      <c r="F1507" s="1191"/>
      <c r="G1507" s="1191"/>
      <c r="H1507" s="1191"/>
      <c r="I1507" s="1191"/>
      <c r="J1507" s="1170" t="s">
        <v>496</v>
      </c>
      <c r="K1507" s="1171"/>
      <c r="L1507" s="1171"/>
      <c r="M1507" s="1172"/>
      <c r="N1507" s="591"/>
      <c r="O1507" s="1"/>
      <c r="P1507" s="1"/>
    </row>
    <row r="1508" spans="1:20" ht="15.95" customHeight="1">
      <c r="A1508" s="3"/>
      <c r="B1508" s="3"/>
      <c r="C1508" s="1199"/>
      <c r="D1508" s="29">
        <v>1</v>
      </c>
      <c r="E1508" s="1146" t="s">
        <v>286</v>
      </c>
      <c r="F1508" s="1146"/>
      <c r="G1508" s="1146"/>
      <c r="H1508" s="1173">
        <v>21270</v>
      </c>
      <c r="I1508" s="1175"/>
      <c r="J1508" s="1173">
        <v>808</v>
      </c>
      <c r="K1508" s="1174"/>
      <c r="L1508" s="1174"/>
      <c r="M1508" s="1175"/>
      <c r="N1508" s="1226" t="s">
        <v>497</v>
      </c>
      <c r="O1508" s="1"/>
      <c r="P1508" s="1"/>
      <c r="T1508" s="174"/>
    </row>
    <row r="1509" spans="1:20" ht="15.95" customHeight="1">
      <c r="A1509" s="3"/>
      <c r="B1509" s="3"/>
      <c r="C1509" s="1199"/>
      <c r="D1509" s="691">
        <v>1001</v>
      </c>
      <c r="E1509" s="1146" t="s">
        <v>31</v>
      </c>
      <c r="F1509" s="1146"/>
      <c r="G1509" s="1146"/>
      <c r="H1509" s="1173">
        <v>2778</v>
      </c>
      <c r="I1509" s="1175"/>
      <c r="J1509" s="1173">
        <v>297</v>
      </c>
      <c r="K1509" s="1174"/>
      <c r="L1509" s="1174"/>
      <c r="M1509" s="1175"/>
      <c r="N1509" s="1227"/>
      <c r="O1509" s="1"/>
      <c r="P1509" s="1"/>
    </row>
    <row r="1510" spans="1:20" ht="18.75" customHeight="1">
      <c r="A1510" s="3"/>
      <c r="B1510" s="3"/>
      <c r="C1510" s="1199"/>
      <c r="D1510" s="691">
        <v>1210</v>
      </c>
      <c r="E1510" s="1146" t="s">
        <v>71</v>
      </c>
      <c r="F1510" s="1146"/>
      <c r="G1510" s="1146"/>
      <c r="H1510" s="1173">
        <v>2856</v>
      </c>
      <c r="I1510" s="1175"/>
      <c r="J1510" s="1173">
        <v>484</v>
      </c>
      <c r="K1510" s="1174"/>
      <c r="L1510" s="1174"/>
      <c r="M1510" s="1175"/>
      <c r="N1510" s="1227"/>
      <c r="O1510" s="1"/>
      <c r="P1510" s="1"/>
    </row>
    <row r="1511" spans="1:20" ht="15.95" customHeight="1">
      <c r="A1511" s="3"/>
      <c r="B1511" s="3"/>
      <c r="C1511" s="1199"/>
      <c r="D1511" s="691">
        <v>1300</v>
      </c>
      <c r="E1511" s="1146" t="s">
        <v>73</v>
      </c>
      <c r="F1511" s="1146"/>
      <c r="G1511" s="1146"/>
      <c r="H1511" s="1173">
        <v>1500</v>
      </c>
      <c r="I1511" s="1175"/>
      <c r="J1511" s="1173">
        <f>SUM(H1511-1500)</f>
        <v>0</v>
      </c>
      <c r="K1511" s="1174"/>
      <c r="L1511" s="1174"/>
      <c r="M1511" s="1175"/>
      <c r="N1511" s="1227"/>
      <c r="O1511" s="1"/>
      <c r="P1511" s="1"/>
    </row>
    <row r="1512" spans="1:20" ht="15.95" customHeight="1">
      <c r="A1512" s="3"/>
      <c r="B1512" s="3"/>
      <c r="C1512" s="1199"/>
      <c r="D1512" s="691">
        <v>1810</v>
      </c>
      <c r="E1512" s="1146" t="s">
        <v>304</v>
      </c>
      <c r="F1512" s="1146"/>
      <c r="G1512" s="1146"/>
      <c r="H1512" s="1173">
        <v>16170</v>
      </c>
      <c r="I1512" s="1175"/>
      <c r="J1512" s="1173">
        <f>SUM(H1512-16170)</f>
        <v>0</v>
      </c>
      <c r="K1512" s="1174"/>
      <c r="L1512" s="1174"/>
      <c r="M1512" s="1175"/>
      <c r="N1512" s="1227"/>
      <c r="O1512" s="1"/>
      <c r="P1512" s="1"/>
    </row>
    <row r="1513" spans="1:20" ht="15.95" customHeight="1">
      <c r="A1513" s="3"/>
      <c r="B1513" s="3"/>
      <c r="C1513" s="1199"/>
      <c r="D1513" s="691">
        <v>1820</v>
      </c>
      <c r="E1513" s="1146" t="s">
        <v>72</v>
      </c>
      <c r="F1513" s="1146"/>
      <c r="G1513" s="1146"/>
      <c r="H1513" s="1173">
        <v>12000</v>
      </c>
      <c r="I1513" s="1175"/>
      <c r="J1513" s="1173">
        <v>1355</v>
      </c>
      <c r="K1513" s="1174"/>
      <c r="L1513" s="1174"/>
      <c r="M1513" s="1175"/>
      <c r="N1513" s="1227"/>
      <c r="O1513" s="1"/>
      <c r="P1513" s="1"/>
      <c r="T1513" s="174"/>
    </row>
    <row r="1514" spans="1:20" ht="15.95" customHeight="1">
      <c r="A1514" s="3"/>
      <c r="B1514" s="3"/>
      <c r="C1514" s="1199"/>
      <c r="D1514" s="691">
        <v>1978</v>
      </c>
      <c r="E1514" s="1146" t="s">
        <v>74</v>
      </c>
      <c r="F1514" s="1146"/>
      <c r="G1514" s="1146"/>
      <c r="H1514" s="1173">
        <v>9000</v>
      </c>
      <c r="I1514" s="1175"/>
      <c r="J1514" s="1173">
        <v>1355</v>
      </c>
      <c r="K1514" s="1174"/>
      <c r="L1514" s="1174"/>
      <c r="M1514" s="1175"/>
      <c r="N1514" s="1227"/>
      <c r="O1514" s="1"/>
      <c r="P1514" s="1"/>
    </row>
    <row r="1515" spans="1:20" ht="15.95" customHeight="1">
      <c r="A1515" s="3"/>
      <c r="B1515" s="3"/>
      <c r="C1515" s="1199"/>
      <c r="D1515" s="691">
        <v>2347</v>
      </c>
      <c r="E1515" s="1146" t="s">
        <v>458</v>
      </c>
      <c r="F1515" s="1146"/>
      <c r="G1515" s="1146"/>
      <c r="H1515" s="1173">
        <v>1968</v>
      </c>
      <c r="I1515" s="1175"/>
      <c r="J1515" s="1173">
        <v>0</v>
      </c>
      <c r="K1515" s="1174"/>
      <c r="L1515" s="1174"/>
      <c r="M1515" s="1175"/>
      <c r="N1515" s="1227"/>
      <c r="O1515" s="1"/>
      <c r="P1515" s="1"/>
    </row>
    <row r="1516" spans="1:20" ht="15.95" customHeight="1">
      <c r="A1516" s="3"/>
      <c r="B1516" s="3"/>
      <c r="C1516" s="1199"/>
      <c r="D1516" s="691"/>
      <c r="E1516" s="1146"/>
      <c r="F1516" s="1146"/>
      <c r="G1516" s="1146"/>
      <c r="H1516" s="1173"/>
      <c r="I1516" s="1175"/>
      <c r="J1516" s="1173"/>
      <c r="K1516" s="1174"/>
      <c r="L1516" s="1174"/>
      <c r="M1516" s="1175"/>
      <c r="N1516" s="1227"/>
      <c r="O1516" s="1"/>
      <c r="P1516" s="1"/>
      <c r="T1516" s="174"/>
    </row>
    <row r="1517" spans="1:20" ht="15.95" customHeight="1">
      <c r="A1517" s="3"/>
      <c r="B1517" s="3"/>
      <c r="C1517" s="1199"/>
      <c r="D1517" s="691"/>
      <c r="E1517" s="1146"/>
      <c r="F1517" s="1146"/>
      <c r="G1517" s="1146"/>
      <c r="H1517" s="1173"/>
      <c r="I1517" s="1175"/>
      <c r="J1517" s="1173"/>
      <c r="K1517" s="1174"/>
      <c r="L1517" s="1174"/>
      <c r="M1517" s="1175"/>
      <c r="N1517" s="1227"/>
      <c r="O1517" s="1"/>
      <c r="P1517" s="1"/>
    </row>
    <row r="1518" spans="1:20" ht="15.95" customHeight="1">
      <c r="A1518" s="3"/>
      <c r="B1518" s="3"/>
      <c r="C1518" s="1199"/>
      <c r="D1518" s="691"/>
      <c r="E1518" s="1146"/>
      <c r="F1518" s="1146"/>
      <c r="G1518" s="1146"/>
      <c r="H1518" s="1173"/>
      <c r="I1518" s="1175"/>
      <c r="J1518" s="1173"/>
      <c r="K1518" s="1174"/>
      <c r="L1518" s="1174"/>
      <c r="M1518" s="1175"/>
      <c r="N1518" s="1227"/>
      <c r="O1518" s="1"/>
      <c r="P1518" s="1"/>
      <c r="R1518" s="174"/>
      <c r="S1518" s="174"/>
    </row>
    <row r="1519" spans="1:20" ht="15.75" customHeight="1">
      <c r="A1519" s="3"/>
      <c r="B1519" s="3"/>
      <c r="C1519" s="1200"/>
      <c r="D1519" s="691"/>
      <c r="E1519" s="1146"/>
      <c r="F1519" s="1146"/>
      <c r="G1519" s="1146"/>
      <c r="H1519" s="1173"/>
      <c r="I1519" s="1175"/>
      <c r="J1519" s="1173"/>
      <c r="K1519" s="1174"/>
      <c r="L1519" s="1174"/>
      <c r="M1519" s="1175"/>
      <c r="N1519" s="1227"/>
    </row>
    <row r="1520" spans="1:20" ht="15.75" customHeight="1">
      <c r="A1520" s="692"/>
      <c r="B1520" s="692"/>
      <c r="C1520" s="691"/>
      <c r="D1520" s="691"/>
      <c r="E1520" s="1146"/>
      <c r="F1520" s="1146"/>
      <c r="G1520" s="1146"/>
      <c r="H1520" s="1173"/>
      <c r="I1520" s="1175"/>
      <c r="J1520" s="1173"/>
      <c r="K1520" s="1174"/>
      <c r="L1520" s="1174"/>
      <c r="M1520" s="1175"/>
      <c r="N1520" s="1243"/>
    </row>
    <row r="1521" spans="1:20" ht="15.75">
      <c r="A1521" s="15"/>
      <c r="B1521" s="15"/>
      <c r="C1521" s="167"/>
      <c r="D1521" s="1191" t="s">
        <v>310</v>
      </c>
      <c r="E1521" s="1191"/>
      <c r="F1521" s="1191"/>
      <c r="G1521" s="1191"/>
      <c r="H1521" s="1138">
        <f>SUM(H1508:I1520)</f>
        <v>67542</v>
      </c>
      <c r="I1521" s="1139"/>
      <c r="J1521" s="1138">
        <f>SUM(J1508:M1520)</f>
        <v>4299</v>
      </c>
      <c r="K1521" s="1150"/>
      <c r="L1521" s="1150"/>
      <c r="M1521" s="1139"/>
      <c r="N1521" s="167"/>
    </row>
    <row r="1522" spans="1:20" ht="15.75">
      <c r="A1522" s="15"/>
      <c r="B1522" s="15"/>
      <c r="C1522" s="167"/>
      <c r="D1522" s="169"/>
      <c r="E1522" s="169"/>
      <c r="F1522" s="169"/>
      <c r="G1522" s="169"/>
      <c r="H1522" s="696"/>
      <c r="I1522" s="696"/>
      <c r="J1522" s="696"/>
      <c r="K1522" s="696"/>
      <c r="L1522" s="696"/>
      <c r="M1522" s="696"/>
      <c r="N1522" s="167"/>
    </row>
    <row r="1523" spans="1:20" ht="15.75">
      <c r="A1523" s="15"/>
      <c r="B1523" s="15"/>
      <c r="C1523" s="167"/>
      <c r="D1523" s="695"/>
      <c r="E1523" s="695"/>
      <c r="F1523" s="695"/>
      <c r="G1523" s="695"/>
      <c r="H1523" s="696"/>
      <c r="I1523" s="696"/>
      <c r="J1523" s="696"/>
      <c r="K1523" s="104"/>
      <c r="L1523" s="104"/>
      <c r="M1523" s="167"/>
      <c r="N1523" s="167"/>
    </row>
    <row r="1524" spans="1:20" s="21" customFormat="1" ht="18.75">
      <c r="A1524" s="1140" t="s">
        <v>12</v>
      </c>
      <c r="B1524" s="1140"/>
      <c r="C1524" s="1140"/>
      <c r="D1524" s="1141" t="s">
        <v>25</v>
      </c>
      <c r="E1524" s="1141"/>
      <c r="F1524" s="1141"/>
      <c r="G1524" s="1141"/>
      <c r="H1524" s="1141"/>
      <c r="I1524" s="19"/>
      <c r="J1524" s="5"/>
      <c r="K1524" s="5"/>
      <c r="L1524" s="694" t="s">
        <v>13</v>
      </c>
      <c r="M1524" s="694"/>
      <c r="N1524" s="694"/>
      <c r="O1524" s="20"/>
      <c r="P1524" s="19"/>
    </row>
    <row r="1526" spans="1:20" s="6" customFormat="1" ht="73.5" customHeight="1">
      <c r="A1526" s="1176" t="s">
        <v>14</v>
      </c>
      <c r="B1526" s="1176"/>
      <c r="C1526" s="1176"/>
      <c r="D1526" s="1176"/>
      <c r="E1526" s="1176"/>
      <c r="F1526" s="1176"/>
      <c r="G1526" s="1176"/>
      <c r="H1526" s="1176"/>
      <c r="I1526" s="1176"/>
      <c r="J1526" s="1176"/>
      <c r="K1526" s="1176"/>
      <c r="L1526" s="1176"/>
      <c r="M1526" s="1176"/>
      <c r="N1526" s="1176"/>
      <c r="O1526" s="5"/>
      <c r="P1526" s="5"/>
    </row>
    <row r="1527" spans="1:20" ht="15" customHeight="1">
      <c r="A1527" s="1206" t="s">
        <v>23</v>
      </c>
      <c r="B1527" s="1206"/>
      <c r="C1527" s="46"/>
      <c r="D1527" s="32"/>
      <c r="E1527" s="1207" t="s">
        <v>21</v>
      </c>
      <c r="F1527" s="1208"/>
      <c r="G1527" s="1208"/>
      <c r="H1527" s="1208"/>
      <c r="I1527" s="1209"/>
      <c r="J1527" s="1210"/>
      <c r="K1527" s="1211"/>
      <c r="L1527" s="1211"/>
      <c r="M1527" s="1211"/>
      <c r="N1527" s="1212"/>
      <c r="O1527" s="2"/>
      <c r="P1527" s="2"/>
    </row>
    <row r="1528" spans="1:20" ht="15.75" customHeight="1">
      <c r="A1528" s="1213" t="s">
        <v>26</v>
      </c>
      <c r="B1528" s="1213"/>
      <c r="C1528" s="692" t="s">
        <v>494</v>
      </c>
      <c r="D1528" s="98"/>
      <c r="E1528" s="1214" t="s">
        <v>20</v>
      </c>
      <c r="F1528" s="1215"/>
      <c r="G1528" s="1215"/>
      <c r="H1528" s="1215"/>
      <c r="I1528" s="1216"/>
      <c r="J1528" s="1210">
        <v>44805</v>
      </c>
      <c r="K1528" s="1217"/>
      <c r="L1528" s="1217"/>
      <c r="M1528" s="1217"/>
      <c r="N1528" s="1218"/>
      <c r="O1528" s="2"/>
      <c r="P1528" s="2"/>
    </row>
    <row r="1529" spans="1:20" ht="17.25" customHeight="1">
      <c r="A1529" s="1213" t="s">
        <v>15</v>
      </c>
      <c r="B1529" s="1213"/>
      <c r="C1529" s="692" t="s">
        <v>17</v>
      </c>
      <c r="D1529" s="98"/>
      <c r="E1529" s="1214" t="s">
        <v>18</v>
      </c>
      <c r="F1529" s="1215"/>
      <c r="G1529" s="1215"/>
      <c r="H1529" s="1215"/>
      <c r="I1529" s="1216"/>
      <c r="J1529" s="1219" t="s">
        <v>500</v>
      </c>
      <c r="K1529" s="1219"/>
      <c r="L1529" s="1219"/>
      <c r="M1529" s="1219"/>
      <c r="N1529" s="1219"/>
      <c r="O1529" s="2"/>
      <c r="P1529" s="2"/>
    </row>
    <row r="1530" spans="1:20" ht="17.25" customHeight="1">
      <c r="A1530" s="1213" t="s">
        <v>16</v>
      </c>
      <c r="B1530" s="1213"/>
      <c r="C1530" s="692"/>
      <c r="D1530" s="32"/>
      <c r="E1530" s="1206" t="s">
        <v>19</v>
      </c>
      <c r="F1530" s="1206"/>
      <c r="G1530" s="1206"/>
      <c r="H1530" s="1206"/>
      <c r="I1530" s="1206"/>
      <c r="J1530" s="1146" t="s">
        <v>485</v>
      </c>
      <c r="K1530" s="1146"/>
      <c r="L1530" s="1146"/>
      <c r="M1530" s="1146"/>
      <c r="N1530" s="1146"/>
      <c r="O1530" s="2"/>
      <c r="P1530" s="2"/>
    </row>
    <row r="1531" spans="1:20" ht="13.5" customHeight="1">
      <c r="A1531" s="1184" t="s">
        <v>0</v>
      </c>
      <c r="B1531" s="1184"/>
      <c r="C1531" s="33"/>
      <c r="D1531" s="97"/>
      <c r="E1531" s="1213" t="s">
        <v>22</v>
      </c>
      <c r="F1531" s="1213"/>
      <c r="G1531" s="1213"/>
      <c r="H1531" s="1184" t="s">
        <v>79</v>
      </c>
      <c r="I1531" s="1184"/>
      <c r="J1531" s="1213" t="s">
        <v>24</v>
      </c>
      <c r="K1531" s="1213"/>
      <c r="L1531" s="1213"/>
      <c r="M1531" s="1184" t="s">
        <v>332</v>
      </c>
      <c r="N1531" s="1184"/>
      <c r="O1531" s="4"/>
      <c r="P1531" s="1"/>
    </row>
    <row r="1532" spans="1:20" ht="18.75">
      <c r="A1532" s="1151" t="s">
        <v>1</v>
      </c>
      <c r="B1532" s="1153"/>
      <c r="C1532" s="1154"/>
      <c r="D1532" s="1155" t="s">
        <v>2</v>
      </c>
      <c r="E1532" s="1156"/>
      <c r="F1532" s="1156"/>
      <c r="G1532" s="1156"/>
      <c r="H1532" s="1156"/>
      <c r="I1532" s="1156"/>
      <c r="J1532" s="1156"/>
      <c r="K1532" s="1156"/>
      <c r="L1532" s="1157"/>
      <c r="M1532" s="1158" t="s">
        <v>10</v>
      </c>
      <c r="N1532" s="1158" t="s">
        <v>11</v>
      </c>
      <c r="O1532" s="1"/>
      <c r="P1532" s="1"/>
    </row>
    <row r="1533" spans="1:20" ht="18.75">
      <c r="A1533" s="1161" t="s">
        <v>3</v>
      </c>
      <c r="B1533" s="1161" t="s">
        <v>4</v>
      </c>
      <c r="C1533" s="1163" t="s">
        <v>5</v>
      </c>
      <c r="D1533" s="1165" t="s">
        <v>6</v>
      </c>
      <c r="E1533" s="1151" t="s">
        <v>7</v>
      </c>
      <c r="F1533" s="1153"/>
      <c r="G1533" s="1153"/>
      <c r="H1533" s="1153"/>
      <c r="I1533" s="1153"/>
      <c r="J1533" s="1153"/>
      <c r="K1533" s="1153"/>
      <c r="L1533" s="1154"/>
      <c r="M1533" s="1159"/>
      <c r="N1533" s="1159"/>
      <c r="O1533" s="1"/>
      <c r="P1533" s="1"/>
    </row>
    <row r="1534" spans="1:20" ht="18.75">
      <c r="A1534" s="1162"/>
      <c r="B1534" s="1162"/>
      <c r="C1534" s="1164"/>
      <c r="D1534" s="1166"/>
      <c r="E1534" s="1151" t="s">
        <v>8</v>
      </c>
      <c r="F1534" s="1153"/>
      <c r="G1534" s="1153"/>
      <c r="H1534" s="1153"/>
      <c r="I1534" s="1153"/>
      <c r="J1534" s="1153"/>
      <c r="K1534" s="1154"/>
      <c r="L1534" s="23" t="s">
        <v>9</v>
      </c>
      <c r="M1534" s="1160"/>
      <c r="N1534" s="1160"/>
      <c r="O1534" s="1"/>
      <c r="P1534" s="1"/>
    </row>
    <row r="1535" spans="1:20" ht="34.5" customHeight="1">
      <c r="A1535" s="3"/>
      <c r="B1535" s="3"/>
      <c r="C1535" s="1198" t="s">
        <v>498</v>
      </c>
      <c r="D1535" s="693" t="s">
        <v>29</v>
      </c>
      <c r="E1535" s="1191" t="s">
        <v>468</v>
      </c>
      <c r="F1535" s="1191"/>
      <c r="G1535" s="1191"/>
      <c r="H1535" s="1191"/>
      <c r="I1535" s="1191"/>
      <c r="J1535" s="1170" t="s">
        <v>496</v>
      </c>
      <c r="K1535" s="1171"/>
      <c r="L1535" s="1171"/>
      <c r="M1535" s="1172"/>
      <c r="N1535" s="591"/>
      <c r="O1535" s="1"/>
      <c r="P1535" s="1"/>
    </row>
    <row r="1536" spans="1:20" ht="15.95" customHeight="1">
      <c r="A1536" s="3"/>
      <c r="B1536" s="3"/>
      <c r="C1536" s="1199"/>
      <c r="D1536" s="29">
        <v>1</v>
      </c>
      <c r="E1536" s="1146" t="s">
        <v>286</v>
      </c>
      <c r="F1536" s="1146"/>
      <c r="G1536" s="1146"/>
      <c r="H1536" s="1173">
        <v>21270</v>
      </c>
      <c r="I1536" s="1175"/>
      <c r="J1536" s="1173">
        <v>808</v>
      </c>
      <c r="K1536" s="1174"/>
      <c r="L1536" s="1174"/>
      <c r="M1536" s="1175"/>
      <c r="N1536" s="1226" t="s">
        <v>497</v>
      </c>
      <c r="O1536" s="1"/>
      <c r="P1536" s="1"/>
      <c r="T1536" s="174"/>
    </row>
    <row r="1537" spans="1:20" ht="15.95" customHeight="1">
      <c r="A1537" s="3"/>
      <c r="B1537" s="3"/>
      <c r="C1537" s="1199"/>
      <c r="D1537" s="691">
        <v>1001</v>
      </c>
      <c r="E1537" s="1146" t="s">
        <v>31</v>
      </c>
      <c r="F1537" s="1146"/>
      <c r="G1537" s="1146"/>
      <c r="H1537" s="1173">
        <v>2778</v>
      </c>
      <c r="I1537" s="1175"/>
      <c r="J1537" s="1173">
        <v>297</v>
      </c>
      <c r="K1537" s="1174"/>
      <c r="L1537" s="1174"/>
      <c r="M1537" s="1175"/>
      <c r="N1537" s="1227"/>
      <c r="O1537" s="1"/>
      <c r="P1537" s="1"/>
    </row>
    <row r="1538" spans="1:20" ht="18.75" customHeight="1">
      <c r="A1538" s="3"/>
      <c r="B1538" s="3"/>
      <c r="C1538" s="1199"/>
      <c r="D1538" s="691">
        <v>1210</v>
      </c>
      <c r="E1538" s="1146" t="s">
        <v>71</v>
      </c>
      <c r="F1538" s="1146"/>
      <c r="G1538" s="1146"/>
      <c r="H1538" s="1173">
        <v>2856</v>
      </c>
      <c r="I1538" s="1175"/>
      <c r="J1538" s="1173">
        <v>484</v>
      </c>
      <c r="K1538" s="1174"/>
      <c r="L1538" s="1174"/>
      <c r="M1538" s="1175"/>
      <c r="N1538" s="1227"/>
      <c r="O1538" s="1"/>
      <c r="P1538" s="1"/>
    </row>
    <row r="1539" spans="1:20" ht="15.95" customHeight="1">
      <c r="A1539" s="3"/>
      <c r="B1539" s="3"/>
      <c r="C1539" s="1199"/>
      <c r="D1539" s="691">
        <v>1300</v>
      </c>
      <c r="E1539" s="1146" t="s">
        <v>73</v>
      </c>
      <c r="F1539" s="1146"/>
      <c r="G1539" s="1146"/>
      <c r="H1539" s="1173">
        <v>1500</v>
      </c>
      <c r="I1539" s="1175"/>
      <c r="J1539" s="1173">
        <f>SUM(H1539-1500)</f>
        <v>0</v>
      </c>
      <c r="K1539" s="1174"/>
      <c r="L1539" s="1174"/>
      <c r="M1539" s="1175"/>
      <c r="N1539" s="1227"/>
      <c r="O1539" s="1"/>
      <c r="P1539" s="1"/>
    </row>
    <row r="1540" spans="1:20" ht="15.95" customHeight="1">
      <c r="A1540" s="3"/>
      <c r="B1540" s="3"/>
      <c r="C1540" s="1199"/>
      <c r="D1540" s="691">
        <v>1810</v>
      </c>
      <c r="E1540" s="1146" t="s">
        <v>304</v>
      </c>
      <c r="F1540" s="1146"/>
      <c r="G1540" s="1146"/>
      <c r="H1540" s="1173">
        <v>16170</v>
      </c>
      <c r="I1540" s="1175"/>
      <c r="J1540" s="1173">
        <f>SUM(H1540-16170)</f>
        <v>0</v>
      </c>
      <c r="K1540" s="1174"/>
      <c r="L1540" s="1174"/>
      <c r="M1540" s="1175"/>
      <c r="N1540" s="1227"/>
      <c r="O1540" s="1"/>
      <c r="P1540" s="1"/>
    </row>
    <row r="1541" spans="1:20" ht="15.95" customHeight="1">
      <c r="A1541" s="3"/>
      <c r="B1541" s="3"/>
      <c r="C1541" s="1199"/>
      <c r="D1541" s="691">
        <v>1820</v>
      </c>
      <c r="E1541" s="1146" t="s">
        <v>72</v>
      </c>
      <c r="F1541" s="1146"/>
      <c r="G1541" s="1146"/>
      <c r="H1541" s="1173">
        <v>12000</v>
      </c>
      <c r="I1541" s="1175"/>
      <c r="J1541" s="1173">
        <v>1355</v>
      </c>
      <c r="K1541" s="1174"/>
      <c r="L1541" s="1174"/>
      <c r="M1541" s="1175"/>
      <c r="N1541" s="1227"/>
      <c r="O1541" s="1"/>
      <c r="P1541" s="1"/>
      <c r="T1541" s="174"/>
    </row>
    <row r="1542" spans="1:20" ht="15.95" customHeight="1">
      <c r="A1542" s="3"/>
      <c r="B1542" s="3"/>
      <c r="C1542" s="1199"/>
      <c r="D1542" s="691">
        <v>1978</v>
      </c>
      <c r="E1542" s="1146" t="s">
        <v>74</v>
      </c>
      <c r="F1542" s="1146"/>
      <c r="G1542" s="1146"/>
      <c r="H1542" s="1173">
        <v>9000</v>
      </c>
      <c r="I1542" s="1175"/>
      <c r="J1542" s="1173">
        <v>1355</v>
      </c>
      <c r="K1542" s="1174"/>
      <c r="L1542" s="1174"/>
      <c r="M1542" s="1175"/>
      <c r="N1542" s="1227"/>
      <c r="O1542" s="1"/>
      <c r="P1542" s="1"/>
    </row>
    <row r="1543" spans="1:20" ht="15.95" customHeight="1">
      <c r="A1543" s="3"/>
      <c r="B1543" s="3"/>
      <c r="C1543" s="1199"/>
      <c r="D1543" s="691">
        <v>2347</v>
      </c>
      <c r="E1543" s="1146" t="s">
        <v>458</v>
      </c>
      <c r="F1543" s="1146"/>
      <c r="G1543" s="1146"/>
      <c r="H1543" s="1173">
        <v>1968</v>
      </c>
      <c r="I1543" s="1175"/>
      <c r="J1543" s="1173">
        <v>0</v>
      </c>
      <c r="K1543" s="1174"/>
      <c r="L1543" s="1174"/>
      <c r="M1543" s="1175"/>
      <c r="N1543" s="1227"/>
      <c r="O1543" s="1"/>
      <c r="P1543" s="1"/>
    </row>
    <row r="1544" spans="1:20" ht="15.95" customHeight="1">
      <c r="A1544" s="3"/>
      <c r="B1544" s="3"/>
      <c r="C1544" s="1199"/>
      <c r="D1544" s="691"/>
      <c r="E1544" s="1146"/>
      <c r="F1544" s="1146"/>
      <c r="G1544" s="1146"/>
      <c r="H1544" s="1173"/>
      <c r="I1544" s="1175"/>
      <c r="J1544" s="1173"/>
      <c r="K1544" s="1174"/>
      <c r="L1544" s="1174"/>
      <c r="M1544" s="1175"/>
      <c r="N1544" s="1227"/>
      <c r="O1544" s="1"/>
      <c r="P1544" s="1"/>
      <c r="T1544" s="174"/>
    </row>
    <row r="1545" spans="1:20" ht="15.95" customHeight="1">
      <c r="A1545" s="3"/>
      <c r="B1545" s="3"/>
      <c r="C1545" s="1199"/>
      <c r="D1545" s="691"/>
      <c r="E1545" s="1146"/>
      <c r="F1545" s="1146"/>
      <c r="G1545" s="1146"/>
      <c r="H1545" s="1173"/>
      <c r="I1545" s="1175"/>
      <c r="J1545" s="1173"/>
      <c r="K1545" s="1174"/>
      <c r="L1545" s="1174"/>
      <c r="M1545" s="1175"/>
      <c r="N1545" s="1227"/>
      <c r="O1545" s="1"/>
      <c r="P1545" s="1"/>
    </row>
    <row r="1546" spans="1:20" ht="15.95" customHeight="1">
      <c r="A1546" s="3"/>
      <c r="B1546" s="3"/>
      <c r="C1546" s="1199"/>
      <c r="D1546" s="691"/>
      <c r="E1546" s="1146"/>
      <c r="F1546" s="1146"/>
      <c r="G1546" s="1146"/>
      <c r="H1546" s="1173"/>
      <c r="I1546" s="1175"/>
      <c r="J1546" s="1173"/>
      <c r="K1546" s="1174"/>
      <c r="L1546" s="1174"/>
      <c r="M1546" s="1175"/>
      <c r="N1546" s="1227"/>
      <c r="O1546" s="1"/>
      <c r="P1546" s="1"/>
      <c r="R1546" s="174"/>
      <c r="S1546" s="174"/>
    </row>
    <row r="1547" spans="1:20" ht="15.75" customHeight="1">
      <c r="A1547" s="3"/>
      <c r="B1547" s="3"/>
      <c r="C1547" s="1200"/>
      <c r="D1547" s="691"/>
      <c r="E1547" s="1146"/>
      <c r="F1547" s="1146"/>
      <c r="G1547" s="1146"/>
      <c r="H1547" s="1173"/>
      <c r="I1547" s="1175"/>
      <c r="J1547" s="1173"/>
      <c r="K1547" s="1174"/>
      <c r="L1547" s="1174"/>
      <c r="M1547" s="1175"/>
      <c r="N1547" s="1227"/>
    </row>
    <row r="1548" spans="1:20" ht="15.75" customHeight="1">
      <c r="A1548" s="692"/>
      <c r="B1548" s="692"/>
      <c r="C1548" s="691"/>
      <c r="D1548" s="691"/>
      <c r="E1548" s="1146"/>
      <c r="F1548" s="1146"/>
      <c r="G1548" s="1146"/>
      <c r="H1548" s="1173"/>
      <c r="I1548" s="1175"/>
      <c r="J1548" s="1173"/>
      <c r="K1548" s="1174"/>
      <c r="L1548" s="1174"/>
      <c r="M1548" s="1175"/>
      <c r="N1548" s="1243"/>
    </row>
    <row r="1549" spans="1:20" ht="15.75">
      <c r="A1549" s="15"/>
      <c r="B1549" s="15"/>
      <c r="C1549" s="167"/>
      <c r="D1549" s="1191" t="s">
        <v>310</v>
      </c>
      <c r="E1549" s="1191"/>
      <c r="F1549" s="1191"/>
      <c r="G1549" s="1191"/>
      <c r="H1549" s="1138">
        <f>SUM(H1536:I1548)</f>
        <v>67542</v>
      </c>
      <c r="I1549" s="1139"/>
      <c r="J1549" s="1138">
        <f>SUM(J1536:M1548)</f>
        <v>4299</v>
      </c>
      <c r="K1549" s="1150"/>
      <c r="L1549" s="1150"/>
      <c r="M1549" s="1139"/>
      <c r="N1549" s="167"/>
    </row>
    <row r="1550" spans="1:20" ht="15.75">
      <c r="A1550" s="15"/>
      <c r="B1550" s="15"/>
      <c r="C1550" s="167"/>
      <c r="D1550" s="169"/>
      <c r="E1550" s="169"/>
      <c r="F1550" s="169"/>
      <c r="G1550" s="169"/>
      <c r="H1550" s="696"/>
      <c r="I1550" s="696"/>
      <c r="J1550" s="696"/>
      <c r="K1550" s="696"/>
      <c r="L1550" s="696"/>
      <c r="M1550" s="696"/>
      <c r="N1550" s="167"/>
    </row>
    <row r="1551" spans="1:20" ht="15.75">
      <c r="A1551" s="15"/>
      <c r="B1551" s="15"/>
      <c r="C1551" s="167"/>
      <c r="D1551" s="695"/>
      <c r="E1551" s="695"/>
      <c r="F1551" s="695"/>
      <c r="G1551" s="695"/>
      <c r="H1551" s="696"/>
      <c r="I1551" s="696"/>
      <c r="J1551" s="696"/>
      <c r="K1551" s="104"/>
      <c r="L1551" s="104"/>
      <c r="M1551" s="167"/>
      <c r="N1551" s="167"/>
    </row>
    <row r="1552" spans="1:20" s="21" customFormat="1" ht="18.75">
      <c r="A1552" s="1140" t="s">
        <v>12</v>
      </c>
      <c r="B1552" s="1140"/>
      <c r="C1552" s="1140"/>
      <c r="D1552" s="1141" t="s">
        <v>25</v>
      </c>
      <c r="E1552" s="1141"/>
      <c r="F1552" s="1141"/>
      <c r="G1552" s="1141"/>
      <c r="H1552" s="1141"/>
      <c r="I1552" s="19"/>
      <c r="J1552" s="5"/>
      <c r="K1552" s="5"/>
      <c r="L1552" s="694" t="s">
        <v>13</v>
      </c>
      <c r="M1552" s="694"/>
      <c r="N1552" s="694"/>
      <c r="O1552" s="20"/>
      <c r="P1552" s="19"/>
    </row>
    <row r="1554" spans="1:20" s="6" customFormat="1" ht="73.5" customHeight="1">
      <c r="A1554" s="1176" t="s">
        <v>14</v>
      </c>
      <c r="B1554" s="1176"/>
      <c r="C1554" s="1176"/>
      <c r="D1554" s="1176"/>
      <c r="E1554" s="1176"/>
      <c r="F1554" s="1176"/>
      <c r="G1554" s="1176"/>
      <c r="H1554" s="1176"/>
      <c r="I1554" s="1176"/>
      <c r="J1554" s="1176"/>
      <c r="K1554" s="1176"/>
      <c r="L1554" s="1176"/>
      <c r="M1554" s="1176"/>
      <c r="N1554" s="1176"/>
      <c r="O1554" s="5"/>
      <c r="P1554" s="5"/>
    </row>
    <row r="1555" spans="1:20" ht="15" customHeight="1">
      <c r="A1555" s="1206" t="s">
        <v>23</v>
      </c>
      <c r="B1555" s="1206"/>
      <c r="C1555" s="46"/>
      <c r="D1555" s="32"/>
      <c r="E1555" s="1207" t="s">
        <v>21</v>
      </c>
      <c r="F1555" s="1208"/>
      <c r="G1555" s="1208"/>
      <c r="H1555" s="1208"/>
      <c r="I1555" s="1209"/>
      <c r="J1555" s="1210"/>
      <c r="K1555" s="1211"/>
      <c r="L1555" s="1211"/>
      <c r="M1555" s="1211"/>
      <c r="N1555" s="1212"/>
      <c r="O1555" s="2"/>
      <c r="P1555" s="2"/>
    </row>
    <row r="1556" spans="1:20" ht="15.75" customHeight="1">
      <c r="A1556" s="1213" t="s">
        <v>26</v>
      </c>
      <c r="B1556" s="1213"/>
      <c r="C1556" s="692" t="s">
        <v>494</v>
      </c>
      <c r="D1556" s="98"/>
      <c r="E1556" s="1214" t="s">
        <v>20</v>
      </c>
      <c r="F1556" s="1215"/>
      <c r="G1556" s="1215"/>
      <c r="H1556" s="1215"/>
      <c r="I1556" s="1216"/>
      <c r="J1556" s="1210">
        <v>44805</v>
      </c>
      <c r="K1556" s="1217"/>
      <c r="L1556" s="1217"/>
      <c r="M1556" s="1217"/>
      <c r="N1556" s="1218"/>
      <c r="O1556" s="2"/>
      <c r="P1556" s="2"/>
    </row>
    <row r="1557" spans="1:20" ht="17.25" customHeight="1">
      <c r="A1557" s="1213" t="s">
        <v>15</v>
      </c>
      <c r="B1557" s="1213"/>
      <c r="C1557" s="692" t="s">
        <v>17</v>
      </c>
      <c r="D1557" s="98"/>
      <c r="E1557" s="1214" t="s">
        <v>18</v>
      </c>
      <c r="F1557" s="1215"/>
      <c r="G1557" s="1215"/>
      <c r="H1557" s="1215"/>
      <c r="I1557" s="1216"/>
      <c r="J1557" s="1219" t="s">
        <v>452</v>
      </c>
      <c r="K1557" s="1219"/>
      <c r="L1557" s="1219"/>
      <c r="M1557" s="1219"/>
      <c r="N1557" s="1219"/>
      <c r="O1557" s="2"/>
      <c r="P1557" s="2"/>
    </row>
    <row r="1558" spans="1:20" ht="17.25" customHeight="1">
      <c r="A1558" s="1213" t="s">
        <v>16</v>
      </c>
      <c r="B1558" s="1213"/>
      <c r="C1558" s="692"/>
      <c r="D1558" s="32"/>
      <c r="E1558" s="1206" t="s">
        <v>19</v>
      </c>
      <c r="F1558" s="1206"/>
      <c r="G1558" s="1206"/>
      <c r="H1558" s="1206"/>
      <c r="I1558" s="1206"/>
      <c r="J1558" s="1146" t="s">
        <v>501</v>
      </c>
      <c r="K1558" s="1146"/>
      <c r="L1558" s="1146"/>
      <c r="M1558" s="1146"/>
      <c r="N1558" s="1146"/>
      <c r="O1558" s="2"/>
      <c r="P1558" s="2"/>
    </row>
    <row r="1559" spans="1:20" ht="13.5" customHeight="1">
      <c r="A1559" s="1184" t="s">
        <v>0</v>
      </c>
      <c r="B1559" s="1184"/>
      <c r="C1559" s="33"/>
      <c r="D1559" s="97"/>
      <c r="E1559" s="1213" t="s">
        <v>22</v>
      </c>
      <c r="F1559" s="1213"/>
      <c r="G1559" s="1213"/>
      <c r="H1559" s="1184" t="s">
        <v>226</v>
      </c>
      <c r="I1559" s="1184"/>
      <c r="J1559" s="1213" t="s">
        <v>24</v>
      </c>
      <c r="K1559" s="1213"/>
      <c r="L1559" s="1213"/>
      <c r="M1559" s="1184" t="s">
        <v>332</v>
      </c>
      <c r="N1559" s="1184"/>
      <c r="O1559" s="4"/>
      <c r="P1559" s="1"/>
    </row>
    <row r="1560" spans="1:20" ht="18.75">
      <c r="A1560" s="1151" t="s">
        <v>1</v>
      </c>
      <c r="B1560" s="1153"/>
      <c r="C1560" s="1154"/>
      <c r="D1560" s="1155" t="s">
        <v>2</v>
      </c>
      <c r="E1560" s="1156"/>
      <c r="F1560" s="1156"/>
      <c r="G1560" s="1156"/>
      <c r="H1560" s="1156"/>
      <c r="I1560" s="1156"/>
      <c r="J1560" s="1156"/>
      <c r="K1560" s="1156"/>
      <c r="L1560" s="1157"/>
      <c r="M1560" s="1158" t="s">
        <v>10</v>
      </c>
      <c r="N1560" s="1158" t="s">
        <v>11</v>
      </c>
      <c r="O1560" s="1"/>
      <c r="P1560" s="1"/>
    </row>
    <row r="1561" spans="1:20" ht="18.75">
      <c r="A1561" s="1161" t="s">
        <v>3</v>
      </c>
      <c r="B1561" s="1161" t="s">
        <v>4</v>
      </c>
      <c r="C1561" s="1163" t="s">
        <v>5</v>
      </c>
      <c r="D1561" s="1165" t="s">
        <v>6</v>
      </c>
      <c r="E1561" s="1151" t="s">
        <v>7</v>
      </c>
      <c r="F1561" s="1153"/>
      <c r="G1561" s="1153"/>
      <c r="H1561" s="1153"/>
      <c r="I1561" s="1153"/>
      <c r="J1561" s="1153"/>
      <c r="K1561" s="1153"/>
      <c r="L1561" s="1154"/>
      <c r="M1561" s="1159"/>
      <c r="N1561" s="1159"/>
      <c r="O1561" s="1"/>
      <c r="P1561" s="1"/>
    </row>
    <row r="1562" spans="1:20" ht="18.75">
      <c r="A1562" s="1162"/>
      <c r="B1562" s="1162"/>
      <c r="C1562" s="1164"/>
      <c r="D1562" s="1166"/>
      <c r="E1562" s="1151" t="s">
        <v>8</v>
      </c>
      <c r="F1562" s="1153"/>
      <c r="G1562" s="1153"/>
      <c r="H1562" s="1153"/>
      <c r="I1562" s="1153"/>
      <c r="J1562" s="1153"/>
      <c r="K1562" s="1154"/>
      <c r="L1562" s="23" t="s">
        <v>9</v>
      </c>
      <c r="M1562" s="1160"/>
      <c r="N1562" s="1160"/>
      <c r="O1562" s="1"/>
      <c r="P1562" s="1"/>
    </row>
    <row r="1563" spans="1:20" ht="34.5" customHeight="1">
      <c r="A1563" s="3"/>
      <c r="B1563" s="3"/>
      <c r="C1563" s="1198" t="s">
        <v>505</v>
      </c>
      <c r="D1563" s="693" t="s">
        <v>29</v>
      </c>
      <c r="E1563" s="1191" t="s">
        <v>468</v>
      </c>
      <c r="F1563" s="1191"/>
      <c r="G1563" s="1191"/>
      <c r="H1563" s="1191"/>
      <c r="I1563" s="1191"/>
      <c r="J1563" s="1170" t="s">
        <v>506</v>
      </c>
      <c r="K1563" s="1171"/>
      <c r="L1563" s="1171"/>
      <c r="M1563" s="1172"/>
      <c r="N1563" s="591"/>
      <c r="O1563" s="1"/>
      <c r="P1563" s="1"/>
    </row>
    <row r="1564" spans="1:20" ht="15.95" customHeight="1">
      <c r="A1564" s="3"/>
      <c r="B1564" s="3"/>
      <c r="C1564" s="1199"/>
      <c r="D1564" s="29">
        <v>1</v>
      </c>
      <c r="E1564" s="1146" t="s">
        <v>286</v>
      </c>
      <c r="F1564" s="1146"/>
      <c r="G1564" s="1146"/>
      <c r="H1564" s="1173">
        <v>31230</v>
      </c>
      <c r="I1564" s="1175"/>
      <c r="J1564" s="1173">
        <v>14107</v>
      </c>
      <c r="K1564" s="1174"/>
      <c r="L1564" s="1174"/>
      <c r="M1564" s="1175"/>
      <c r="N1564" s="1226" t="s">
        <v>504</v>
      </c>
      <c r="O1564" s="1"/>
      <c r="P1564" s="1"/>
      <c r="T1564" s="174"/>
    </row>
    <row r="1565" spans="1:20" ht="15.95" customHeight="1">
      <c r="A1565" s="3"/>
      <c r="B1565" s="3"/>
      <c r="C1565" s="1199"/>
      <c r="D1565" s="691">
        <v>1001</v>
      </c>
      <c r="E1565" s="1146" t="s">
        <v>31</v>
      </c>
      <c r="F1565" s="1146"/>
      <c r="G1565" s="1146"/>
      <c r="H1565" s="1173">
        <v>3321</v>
      </c>
      <c r="I1565" s="1175"/>
      <c r="J1565" s="1173">
        <v>1104</v>
      </c>
      <c r="K1565" s="1174"/>
      <c r="L1565" s="1174"/>
      <c r="M1565" s="1175"/>
      <c r="N1565" s="1227"/>
      <c r="O1565" s="1"/>
      <c r="P1565" s="1"/>
    </row>
    <row r="1566" spans="1:20" ht="18.75" customHeight="1">
      <c r="A1566" s="3"/>
      <c r="B1566" s="3"/>
      <c r="C1566" s="1199"/>
      <c r="D1566" s="691">
        <v>1210</v>
      </c>
      <c r="E1566" s="1146" t="s">
        <v>71</v>
      </c>
      <c r="F1566" s="1146"/>
      <c r="G1566" s="1146"/>
      <c r="H1566" s="1173">
        <v>2856</v>
      </c>
      <c r="I1566" s="1175"/>
      <c r="J1566" s="1173">
        <v>0</v>
      </c>
      <c r="K1566" s="1174"/>
      <c r="L1566" s="1174"/>
      <c r="M1566" s="1175"/>
      <c r="N1566" s="1227"/>
      <c r="O1566" s="1"/>
      <c r="P1566" s="1"/>
    </row>
    <row r="1567" spans="1:20" ht="15.95" customHeight="1">
      <c r="A1567" s="3"/>
      <c r="B1567" s="3"/>
      <c r="C1567" s="1199"/>
      <c r="D1567" s="691">
        <v>1300</v>
      </c>
      <c r="E1567" s="1146" t="s">
        <v>73</v>
      </c>
      <c r="F1567" s="1146"/>
      <c r="G1567" s="1146"/>
      <c r="H1567" s="1173">
        <v>1500</v>
      </c>
      <c r="I1567" s="1175"/>
      <c r="J1567" s="1173">
        <v>0</v>
      </c>
      <c r="K1567" s="1174"/>
      <c r="L1567" s="1174"/>
      <c r="M1567" s="1175"/>
      <c r="N1567" s="1227"/>
      <c r="O1567" s="1"/>
      <c r="P1567" s="1"/>
    </row>
    <row r="1568" spans="1:20" ht="15.95" customHeight="1">
      <c r="A1568" s="3"/>
      <c r="B1568" s="3"/>
      <c r="C1568" s="1199"/>
      <c r="D1568" s="691">
        <v>1810</v>
      </c>
      <c r="E1568" s="1146" t="s">
        <v>304</v>
      </c>
      <c r="F1568" s="1146"/>
      <c r="G1568" s="1146"/>
      <c r="H1568" s="1173">
        <v>23085</v>
      </c>
      <c r="I1568" s="1175"/>
      <c r="J1568" s="1173">
        <v>1444</v>
      </c>
      <c r="K1568" s="1174"/>
      <c r="L1568" s="1174"/>
      <c r="M1568" s="1175"/>
      <c r="N1568" s="1227"/>
      <c r="O1568" s="1"/>
      <c r="P1568" s="1"/>
    </row>
    <row r="1569" spans="1:20" ht="15.95" customHeight="1">
      <c r="A1569" s="3"/>
      <c r="B1569" s="3"/>
      <c r="C1569" s="1199"/>
      <c r="D1569" s="691">
        <v>1820</v>
      </c>
      <c r="E1569" s="1146" t="s">
        <v>72</v>
      </c>
      <c r="F1569" s="1146"/>
      <c r="G1569" s="1146"/>
      <c r="H1569" s="1173">
        <v>12000</v>
      </c>
      <c r="I1569" s="1175"/>
      <c r="J1569" s="1173">
        <v>0</v>
      </c>
      <c r="K1569" s="1174"/>
      <c r="L1569" s="1174"/>
      <c r="M1569" s="1175"/>
      <c r="N1569" s="1227"/>
      <c r="O1569" s="1"/>
      <c r="P1569" s="1"/>
      <c r="T1569" s="174"/>
    </row>
    <row r="1570" spans="1:20" ht="15.95" customHeight="1">
      <c r="A1570" s="3"/>
      <c r="B1570" s="3"/>
      <c r="C1570" s="1199"/>
      <c r="D1570" s="691">
        <v>1978</v>
      </c>
      <c r="E1570" s="1146" t="s">
        <v>74</v>
      </c>
      <c r="F1570" s="1146"/>
      <c r="G1570" s="1146"/>
      <c r="H1570" s="1173">
        <v>9000</v>
      </c>
      <c r="I1570" s="1175"/>
      <c r="J1570" s="1173">
        <v>0</v>
      </c>
      <c r="K1570" s="1174"/>
      <c r="L1570" s="1174"/>
      <c r="M1570" s="1175"/>
      <c r="N1570" s="1227"/>
      <c r="O1570" s="1"/>
      <c r="P1570" s="1"/>
    </row>
    <row r="1571" spans="1:20" ht="15.95" customHeight="1">
      <c r="A1571" s="3"/>
      <c r="B1571" s="3"/>
      <c r="C1571" s="1199"/>
      <c r="D1571" s="691">
        <v>2347</v>
      </c>
      <c r="E1571" s="1146" t="s">
        <v>458</v>
      </c>
      <c r="F1571" s="1146"/>
      <c r="G1571" s="1146"/>
      <c r="H1571" s="1173">
        <v>3155</v>
      </c>
      <c r="I1571" s="1175"/>
      <c r="J1571" s="1173">
        <v>0</v>
      </c>
      <c r="K1571" s="1174"/>
      <c r="L1571" s="1174"/>
      <c r="M1571" s="1175"/>
      <c r="N1571" s="1227"/>
      <c r="O1571" s="1"/>
      <c r="P1571" s="1"/>
    </row>
    <row r="1572" spans="1:20" ht="15.95" customHeight="1">
      <c r="A1572" s="3"/>
      <c r="B1572" s="3"/>
      <c r="C1572" s="1199"/>
      <c r="D1572" s="691"/>
      <c r="E1572" s="1146"/>
      <c r="F1572" s="1146"/>
      <c r="G1572" s="1146"/>
      <c r="H1572" s="1173"/>
      <c r="I1572" s="1175"/>
      <c r="J1572" s="1173"/>
      <c r="K1572" s="1174"/>
      <c r="L1572" s="1174"/>
      <c r="M1572" s="1175"/>
      <c r="N1572" s="1227"/>
      <c r="O1572" s="1"/>
      <c r="P1572" s="1"/>
      <c r="T1572" s="174"/>
    </row>
    <row r="1573" spans="1:20" ht="15.95" customHeight="1">
      <c r="A1573" s="3"/>
      <c r="B1573" s="3"/>
      <c r="C1573" s="1199"/>
      <c r="D1573" s="691"/>
      <c r="E1573" s="1146"/>
      <c r="F1573" s="1146"/>
      <c r="G1573" s="1146"/>
      <c r="H1573" s="1173"/>
      <c r="I1573" s="1175"/>
      <c r="J1573" s="1173"/>
      <c r="K1573" s="1174"/>
      <c r="L1573" s="1174"/>
      <c r="M1573" s="1175"/>
      <c r="N1573" s="1227"/>
      <c r="O1573" s="1"/>
      <c r="P1573" s="1"/>
    </row>
    <row r="1574" spans="1:20" ht="15.95" customHeight="1">
      <c r="A1574" s="3"/>
      <c r="B1574" s="3"/>
      <c r="C1574" s="1199"/>
      <c r="D1574" s="691"/>
      <c r="E1574" s="1146"/>
      <c r="F1574" s="1146"/>
      <c r="G1574" s="1146"/>
      <c r="H1574" s="1173"/>
      <c r="I1574" s="1175"/>
      <c r="J1574" s="1173"/>
      <c r="K1574" s="1174"/>
      <c r="L1574" s="1174"/>
      <c r="M1574" s="1175"/>
      <c r="N1574" s="1227"/>
      <c r="O1574" s="1"/>
      <c r="P1574" s="1"/>
      <c r="R1574" s="174"/>
      <c r="S1574" s="174"/>
    </row>
    <row r="1575" spans="1:20" ht="15.75" customHeight="1">
      <c r="A1575" s="3"/>
      <c r="B1575" s="3"/>
      <c r="C1575" s="1200"/>
      <c r="D1575" s="691"/>
      <c r="E1575" s="1146"/>
      <c r="F1575" s="1146"/>
      <c r="G1575" s="1146"/>
      <c r="H1575" s="1173"/>
      <c r="I1575" s="1175"/>
      <c r="J1575" s="1173"/>
      <c r="K1575" s="1174"/>
      <c r="L1575" s="1174"/>
      <c r="M1575" s="1175"/>
      <c r="N1575" s="1227"/>
    </row>
    <row r="1576" spans="1:20" ht="15.75" customHeight="1">
      <c r="A1576" s="692"/>
      <c r="B1576" s="692"/>
      <c r="C1576" s="691"/>
      <c r="D1576" s="691"/>
      <c r="E1576" s="1146"/>
      <c r="F1576" s="1146"/>
      <c r="G1576" s="1146"/>
      <c r="H1576" s="1173"/>
      <c r="I1576" s="1175"/>
      <c r="J1576" s="1173"/>
      <c r="K1576" s="1174"/>
      <c r="L1576" s="1174"/>
      <c r="M1576" s="1175"/>
      <c r="N1576" s="1243"/>
    </row>
    <row r="1577" spans="1:20" ht="15.75">
      <c r="A1577" s="15"/>
      <c r="B1577" s="15"/>
      <c r="C1577" s="167"/>
      <c r="D1577" s="1191" t="s">
        <v>310</v>
      </c>
      <c r="E1577" s="1191"/>
      <c r="F1577" s="1191"/>
      <c r="G1577" s="1191"/>
      <c r="H1577" s="1138">
        <f>SUM(H1564:I1576)</f>
        <v>86147</v>
      </c>
      <c r="I1577" s="1139"/>
      <c r="J1577" s="1138">
        <f>SUM(J1564:M1576)</f>
        <v>16655</v>
      </c>
      <c r="K1577" s="1150"/>
      <c r="L1577" s="1150"/>
      <c r="M1577" s="1139"/>
      <c r="N1577" s="167"/>
    </row>
    <row r="1578" spans="1:20" ht="15.75">
      <c r="A1578" s="15"/>
      <c r="B1578" s="15"/>
      <c r="C1578" s="167"/>
      <c r="D1578" s="169"/>
      <c r="E1578" s="169"/>
      <c r="F1578" s="169"/>
      <c r="G1578" s="169"/>
      <c r="H1578" s="696"/>
      <c r="I1578" s="696"/>
      <c r="J1578" s="696"/>
      <c r="K1578" s="696"/>
      <c r="L1578" s="696"/>
      <c r="M1578" s="696"/>
      <c r="N1578" s="167"/>
    </row>
    <row r="1579" spans="1:20" ht="15.75">
      <c r="A1579" s="15"/>
      <c r="B1579" s="15"/>
      <c r="C1579" s="167"/>
      <c r="D1579" s="695"/>
      <c r="E1579" s="695"/>
      <c r="F1579" s="695"/>
      <c r="G1579" s="695"/>
      <c r="H1579" s="696"/>
      <c r="I1579" s="696"/>
      <c r="J1579" s="696"/>
      <c r="K1579" s="104"/>
      <c r="L1579" s="104"/>
      <c r="M1579" s="167"/>
      <c r="N1579" s="167"/>
    </row>
    <row r="1580" spans="1:20" s="21" customFormat="1" ht="18.75">
      <c r="A1580" s="1140" t="s">
        <v>12</v>
      </c>
      <c r="B1580" s="1140"/>
      <c r="C1580" s="1140"/>
      <c r="D1580" s="1141" t="s">
        <v>25</v>
      </c>
      <c r="E1580" s="1141"/>
      <c r="F1580" s="1141"/>
      <c r="G1580" s="1141"/>
      <c r="H1580" s="1141"/>
      <c r="I1580" s="19"/>
      <c r="J1580" s="5"/>
      <c r="K1580" s="5"/>
      <c r="L1580" s="694" t="s">
        <v>13</v>
      </c>
      <c r="M1580" s="694"/>
      <c r="N1580" s="694"/>
      <c r="O1580" s="20"/>
      <c r="P1580" s="19"/>
    </row>
    <row r="1582" spans="1:20" s="6" customFormat="1" ht="73.5" customHeight="1">
      <c r="A1582" s="1176" t="s">
        <v>14</v>
      </c>
      <c r="B1582" s="1176"/>
      <c r="C1582" s="1176"/>
      <c r="D1582" s="1176"/>
      <c r="E1582" s="1176"/>
      <c r="F1582" s="1176"/>
      <c r="G1582" s="1176"/>
      <c r="H1582" s="1176"/>
      <c r="I1582" s="1176"/>
      <c r="J1582" s="1176"/>
      <c r="K1582" s="1176"/>
      <c r="L1582" s="1176"/>
      <c r="M1582" s="1176"/>
      <c r="N1582" s="1176"/>
      <c r="O1582" s="5"/>
      <c r="P1582" s="5"/>
    </row>
    <row r="1583" spans="1:20" ht="15" customHeight="1">
      <c r="A1583" s="1206" t="s">
        <v>23</v>
      </c>
      <c r="B1583" s="1206"/>
      <c r="C1583" s="46"/>
      <c r="D1583" s="32"/>
      <c r="E1583" s="1207" t="s">
        <v>21</v>
      </c>
      <c r="F1583" s="1208"/>
      <c r="G1583" s="1208"/>
      <c r="H1583" s="1208"/>
      <c r="I1583" s="1209"/>
      <c r="J1583" s="1210"/>
      <c r="K1583" s="1211"/>
      <c r="L1583" s="1211"/>
      <c r="M1583" s="1211"/>
      <c r="N1583" s="1212"/>
      <c r="O1583" s="2"/>
      <c r="P1583" s="2"/>
    </row>
    <row r="1584" spans="1:20" ht="15.75" customHeight="1">
      <c r="A1584" s="1213" t="s">
        <v>26</v>
      </c>
      <c r="B1584" s="1213"/>
      <c r="C1584" s="698" t="s">
        <v>494</v>
      </c>
      <c r="D1584" s="98"/>
      <c r="E1584" s="1214" t="s">
        <v>20</v>
      </c>
      <c r="F1584" s="1215"/>
      <c r="G1584" s="1215"/>
      <c r="H1584" s="1215"/>
      <c r="I1584" s="1216"/>
      <c r="J1584" s="1210">
        <v>44805</v>
      </c>
      <c r="K1584" s="1217"/>
      <c r="L1584" s="1217"/>
      <c r="M1584" s="1217"/>
      <c r="N1584" s="1218"/>
      <c r="O1584" s="2"/>
      <c r="P1584" s="2"/>
    </row>
    <row r="1585" spans="1:20" ht="17.25" customHeight="1">
      <c r="A1585" s="1213" t="s">
        <v>15</v>
      </c>
      <c r="B1585" s="1213"/>
      <c r="C1585" s="698" t="s">
        <v>17</v>
      </c>
      <c r="D1585" s="98"/>
      <c r="E1585" s="1214" t="s">
        <v>18</v>
      </c>
      <c r="F1585" s="1215"/>
      <c r="G1585" s="1215"/>
      <c r="H1585" s="1215"/>
      <c r="I1585" s="1216"/>
      <c r="J1585" s="1219" t="s">
        <v>502</v>
      </c>
      <c r="K1585" s="1219"/>
      <c r="L1585" s="1219"/>
      <c r="M1585" s="1219"/>
      <c r="N1585" s="1219"/>
      <c r="O1585" s="2"/>
      <c r="P1585" s="2"/>
    </row>
    <row r="1586" spans="1:20" ht="17.25" customHeight="1">
      <c r="A1586" s="1213" t="s">
        <v>16</v>
      </c>
      <c r="B1586" s="1213"/>
      <c r="C1586" s="698">
        <v>90112958</v>
      </c>
      <c r="D1586" s="32"/>
      <c r="E1586" s="1206" t="s">
        <v>19</v>
      </c>
      <c r="F1586" s="1206"/>
      <c r="G1586" s="1206"/>
      <c r="H1586" s="1206"/>
      <c r="I1586" s="1206"/>
      <c r="J1586" s="1146" t="s">
        <v>485</v>
      </c>
      <c r="K1586" s="1146"/>
      <c r="L1586" s="1146"/>
      <c r="M1586" s="1146"/>
      <c r="N1586" s="1146"/>
      <c r="O1586" s="2"/>
      <c r="P1586" s="2"/>
    </row>
    <row r="1587" spans="1:20" ht="13.5" customHeight="1">
      <c r="A1587" s="1184" t="s">
        <v>0</v>
      </c>
      <c r="B1587" s="1184"/>
      <c r="C1587" s="33"/>
      <c r="D1587" s="97"/>
      <c r="E1587" s="1213" t="s">
        <v>22</v>
      </c>
      <c r="F1587" s="1213"/>
      <c r="G1587" s="1213"/>
      <c r="H1587" s="1184" t="s">
        <v>79</v>
      </c>
      <c r="I1587" s="1184"/>
      <c r="J1587" s="1213" t="s">
        <v>24</v>
      </c>
      <c r="K1587" s="1213"/>
      <c r="L1587" s="1213"/>
      <c r="M1587" s="1184" t="s">
        <v>332</v>
      </c>
      <c r="N1587" s="1184"/>
      <c r="O1587" s="4"/>
      <c r="P1587" s="1"/>
    </row>
    <row r="1588" spans="1:20" ht="18.75">
      <c r="A1588" s="1151" t="s">
        <v>1</v>
      </c>
      <c r="B1588" s="1153"/>
      <c r="C1588" s="1154"/>
      <c r="D1588" s="1155" t="s">
        <v>2</v>
      </c>
      <c r="E1588" s="1156"/>
      <c r="F1588" s="1156"/>
      <c r="G1588" s="1156"/>
      <c r="H1588" s="1156"/>
      <c r="I1588" s="1156"/>
      <c r="J1588" s="1156"/>
      <c r="K1588" s="1156"/>
      <c r="L1588" s="1157"/>
      <c r="M1588" s="1158" t="s">
        <v>10</v>
      </c>
      <c r="N1588" s="1158" t="s">
        <v>11</v>
      </c>
      <c r="O1588" s="1"/>
      <c r="P1588" s="1"/>
    </row>
    <row r="1589" spans="1:20" ht="18.75">
      <c r="A1589" s="1161" t="s">
        <v>3</v>
      </c>
      <c r="B1589" s="1161" t="s">
        <v>4</v>
      </c>
      <c r="C1589" s="1163" t="s">
        <v>5</v>
      </c>
      <c r="D1589" s="1165" t="s">
        <v>6</v>
      </c>
      <c r="E1589" s="1151" t="s">
        <v>7</v>
      </c>
      <c r="F1589" s="1153"/>
      <c r="G1589" s="1153"/>
      <c r="H1589" s="1153"/>
      <c r="I1589" s="1153"/>
      <c r="J1589" s="1153"/>
      <c r="K1589" s="1153"/>
      <c r="L1589" s="1154"/>
      <c r="M1589" s="1159"/>
      <c r="N1589" s="1159"/>
      <c r="O1589" s="1"/>
      <c r="P1589" s="1"/>
    </row>
    <row r="1590" spans="1:20" ht="18.75">
      <c r="A1590" s="1162"/>
      <c r="B1590" s="1162"/>
      <c r="C1590" s="1164"/>
      <c r="D1590" s="1166"/>
      <c r="E1590" s="1151" t="s">
        <v>8</v>
      </c>
      <c r="F1590" s="1153"/>
      <c r="G1590" s="1153"/>
      <c r="H1590" s="1153"/>
      <c r="I1590" s="1153"/>
      <c r="J1590" s="1153"/>
      <c r="K1590" s="1154"/>
      <c r="L1590" s="23" t="s">
        <v>9</v>
      </c>
      <c r="M1590" s="1160"/>
      <c r="N1590" s="1160"/>
      <c r="O1590" s="1"/>
      <c r="P1590" s="1"/>
    </row>
    <row r="1591" spans="1:20" ht="34.5" customHeight="1">
      <c r="A1591" s="3"/>
      <c r="B1591" s="3"/>
      <c r="C1591" s="1198" t="s">
        <v>498</v>
      </c>
      <c r="D1591" s="699" t="s">
        <v>29</v>
      </c>
      <c r="E1591" s="1191" t="s">
        <v>468</v>
      </c>
      <c r="F1591" s="1191"/>
      <c r="G1591" s="1191"/>
      <c r="H1591" s="1191"/>
      <c r="I1591" s="1191"/>
      <c r="J1591" s="1170" t="s">
        <v>496</v>
      </c>
      <c r="K1591" s="1171"/>
      <c r="L1591" s="1171"/>
      <c r="M1591" s="1172"/>
      <c r="N1591" s="591"/>
      <c r="O1591" s="1"/>
      <c r="P1591" s="1"/>
    </row>
    <row r="1592" spans="1:20" ht="15.95" customHeight="1">
      <c r="A1592" s="3"/>
      <c r="B1592" s="3"/>
      <c r="C1592" s="1199"/>
      <c r="D1592" s="29">
        <v>1</v>
      </c>
      <c r="E1592" s="1146" t="s">
        <v>286</v>
      </c>
      <c r="F1592" s="1146"/>
      <c r="G1592" s="1146"/>
      <c r="H1592" s="1173">
        <v>18650</v>
      </c>
      <c r="I1592" s="1175"/>
      <c r="J1592" s="1173">
        <v>673</v>
      </c>
      <c r="K1592" s="1174"/>
      <c r="L1592" s="1174"/>
      <c r="M1592" s="1175"/>
      <c r="N1592" s="1226" t="s">
        <v>497</v>
      </c>
      <c r="O1592" s="1"/>
      <c r="P1592" s="1"/>
      <c r="T1592" s="174"/>
    </row>
    <row r="1593" spans="1:20" ht="15.95" customHeight="1">
      <c r="A1593" s="3"/>
      <c r="B1593" s="3"/>
      <c r="C1593" s="1199"/>
      <c r="D1593" s="697">
        <v>1001</v>
      </c>
      <c r="E1593" s="1146" t="s">
        <v>31</v>
      </c>
      <c r="F1593" s="1146"/>
      <c r="G1593" s="1146"/>
      <c r="H1593" s="1173">
        <v>2778</v>
      </c>
      <c r="I1593" s="1175"/>
      <c r="J1593" s="1173">
        <v>297</v>
      </c>
      <c r="K1593" s="1174"/>
      <c r="L1593" s="1174"/>
      <c r="M1593" s="1175"/>
      <c r="N1593" s="1227"/>
      <c r="O1593" s="1"/>
      <c r="P1593" s="1"/>
    </row>
    <row r="1594" spans="1:20" ht="18.75" customHeight="1">
      <c r="A1594" s="3"/>
      <c r="B1594" s="3"/>
      <c r="C1594" s="1199"/>
      <c r="D1594" s="697">
        <v>1210</v>
      </c>
      <c r="E1594" s="1146" t="s">
        <v>71</v>
      </c>
      <c r="F1594" s="1146"/>
      <c r="G1594" s="1146"/>
      <c r="H1594" s="1173">
        <v>2856</v>
      </c>
      <c r="I1594" s="1175"/>
      <c r="J1594" s="1173">
        <v>484</v>
      </c>
      <c r="K1594" s="1174"/>
      <c r="L1594" s="1174"/>
      <c r="M1594" s="1175"/>
      <c r="N1594" s="1227"/>
      <c r="O1594" s="1"/>
      <c r="P1594" s="1"/>
    </row>
    <row r="1595" spans="1:20" ht="15.95" customHeight="1">
      <c r="A1595" s="3"/>
      <c r="B1595" s="3"/>
      <c r="C1595" s="1199"/>
      <c r="D1595" s="697">
        <v>1300</v>
      </c>
      <c r="E1595" s="1146" t="s">
        <v>73</v>
      </c>
      <c r="F1595" s="1146"/>
      <c r="G1595" s="1146"/>
      <c r="H1595" s="1173">
        <v>1500</v>
      </c>
      <c r="I1595" s="1175"/>
      <c r="J1595" s="1173">
        <f>SUM(H1595-1500)</f>
        <v>0</v>
      </c>
      <c r="K1595" s="1174"/>
      <c r="L1595" s="1174"/>
      <c r="M1595" s="1175"/>
      <c r="N1595" s="1227"/>
      <c r="O1595" s="1"/>
      <c r="P1595" s="1"/>
    </row>
    <row r="1596" spans="1:20" ht="15.95" customHeight="1">
      <c r="A1596" s="3"/>
      <c r="B1596" s="3"/>
      <c r="C1596" s="1199"/>
      <c r="D1596" s="697">
        <v>1810</v>
      </c>
      <c r="E1596" s="1146" t="s">
        <v>304</v>
      </c>
      <c r="F1596" s="1146"/>
      <c r="G1596" s="1146"/>
      <c r="H1596" s="1173">
        <v>16170</v>
      </c>
      <c r="I1596" s="1175"/>
      <c r="J1596" s="1173">
        <f>SUM(H1596-16170)</f>
        <v>0</v>
      </c>
      <c r="K1596" s="1174"/>
      <c r="L1596" s="1174"/>
      <c r="M1596" s="1175"/>
      <c r="N1596" s="1227"/>
      <c r="O1596" s="1"/>
      <c r="P1596" s="1"/>
    </row>
    <row r="1597" spans="1:20" ht="15.95" customHeight="1">
      <c r="A1597" s="3"/>
      <c r="B1597" s="3"/>
      <c r="C1597" s="1199"/>
      <c r="D1597" s="697">
        <v>1820</v>
      </c>
      <c r="E1597" s="1146" t="s">
        <v>72</v>
      </c>
      <c r="F1597" s="1146"/>
      <c r="G1597" s="1146"/>
      <c r="H1597" s="1173">
        <v>12000</v>
      </c>
      <c r="I1597" s="1175"/>
      <c r="J1597" s="1173">
        <v>1355</v>
      </c>
      <c r="K1597" s="1174"/>
      <c r="L1597" s="1174"/>
      <c r="M1597" s="1175"/>
      <c r="N1597" s="1227"/>
      <c r="O1597" s="1"/>
      <c r="P1597" s="1"/>
      <c r="T1597" s="174"/>
    </row>
    <row r="1598" spans="1:20" ht="15.95" customHeight="1">
      <c r="A1598" s="3"/>
      <c r="B1598" s="3"/>
      <c r="C1598" s="1199"/>
      <c r="D1598" s="697">
        <v>1978</v>
      </c>
      <c r="E1598" s="1146" t="s">
        <v>74</v>
      </c>
      <c r="F1598" s="1146"/>
      <c r="G1598" s="1146"/>
      <c r="H1598" s="1173">
        <v>9000</v>
      </c>
      <c r="I1598" s="1175"/>
      <c r="J1598" s="1173">
        <v>1355</v>
      </c>
      <c r="K1598" s="1174"/>
      <c r="L1598" s="1174"/>
      <c r="M1598" s="1175"/>
      <c r="N1598" s="1227"/>
      <c r="O1598" s="1"/>
      <c r="P1598" s="1"/>
    </row>
    <row r="1599" spans="1:20" ht="15.95" customHeight="1">
      <c r="A1599" s="3"/>
      <c r="B1599" s="3"/>
      <c r="C1599" s="1199"/>
      <c r="D1599" s="697">
        <v>2347</v>
      </c>
      <c r="E1599" s="1146" t="s">
        <v>458</v>
      </c>
      <c r="F1599" s="1146"/>
      <c r="G1599" s="1146"/>
      <c r="H1599" s="1173">
        <v>1734</v>
      </c>
      <c r="I1599" s="1175"/>
      <c r="J1599" s="1173">
        <v>0</v>
      </c>
      <c r="K1599" s="1174"/>
      <c r="L1599" s="1174"/>
      <c r="M1599" s="1175"/>
      <c r="N1599" s="1227"/>
      <c r="O1599" s="1"/>
      <c r="P1599" s="1"/>
    </row>
    <row r="1600" spans="1:20" ht="15.95" customHeight="1">
      <c r="A1600" s="3"/>
      <c r="B1600" s="3"/>
      <c r="C1600" s="1199"/>
      <c r="D1600" s="697"/>
      <c r="E1600" s="1146"/>
      <c r="F1600" s="1146"/>
      <c r="G1600" s="1146"/>
      <c r="H1600" s="1173"/>
      <c r="I1600" s="1175"/>
      <c r="J1600" s="1173"/>
      <c r="K1600" s="1174"/>
      <c r="L1600" s="1174"/>
      <c r="M1600" s="1175"/>
      <c r="N1600" s="1227"/>
      <c r="O1600" s="1"/>
      <c r="P1600" s="1"/>
      <c r="T1600" s="174"/>
    </row>
    <row r="1601" spans="1:19" ht="15.95" customHeight="1">
      <c r="A1601" s="3"/>
      <c r="B1601" s="3"/>
      <c r="C1601" s="1199"/>
      <c r="D1601" s="697"/>
      <c r="E1601" s="1146"/>
      <c r="F1601" s="1146"/>
      <c r="G1601" s="1146"/>
      <c r="H1601" s="1173"/>
      <c r="I1601" s="1175"/>
      <c r="J1601" s="1173"/>
      <c r="K1601" s="1174"/>
      <c r="L1601" s="1174"/>
      <c r="M1601" s="1175"/>
      <c r="N1601" s="1227"/>
      <c r="O1601" s="1"/>
      <c r="P1601" s="1"/>
    </row>
    <row r="1602" spans="1:19" ht="15.95" customHeight="1">
      <c r="A1602" s="3"/>
      <c r="B1602" s="3"/>
      <c r="C1602" s="1199"/>
      <c r="D1602" s="697"/>
      <c r="E1602" s="1146"/>
      <c r="F1602" s="1146"/>
      <c r="G1602" s="1146"/>
      <c r="H1602" s="1173"/>
      <c r="I1602" s="1175"/>
      <c r="J1602" s="1173"/>
      <c r="K1602" s="1174"/>
      <c r="L1602" s="1174"/>
      <c r="M1602" s="1175"/>
      <c r="N1602" s="1227"/>
      <c r="O1602" s="1"/>
      <c r="P1602" s="1"/>
      <c r="R1602" s="174"/>
      <c r="S1602" s="174"/>
    </row>
    <row r="1603" spans="1:19" ht="15.75" customHeight="1">
      <c r="A1603" s="3"/>
      <c r="B1603" s="3"/>
      <c r="C1603" s="1200"/>
      <c r="D1603" s="697"/>
      <c r="E1603" s="1146"/>
      <c r="F1603" s="1146"/>
      <c r="G1603" s="1146"/>
      <c r="H1603" s="1173"/>
      <c r="I1603" s="1175"/>
      <c r="J1603" s="1173"/>
      <c r="K1603" s="1174"/>
      <c r="L1603" s="1174"/>
      <c r="M1603" s="1175"/>
      <c r="N1603" s="1227"/>
    </row>
    <row r="1604" spans="1:19" ht="15.75" customHeight="1">
      <c r="A1604" s="698"/>
      <c r="B1604" s="698"/>
      <c r="C1604" s="697"/>
      <c r="D1604" s="697"/>
      <c r="E1604" s="1146"/>
      <c r="F1604" s="1146"/>
      <c r="G1604" s="1146"/>
      <c r="H1604" s="1173"/>
      <c r="I1604" s="1175"/>
      <c r="J1604" s="1173"/>
      <c r="K1604" s="1174"/>
      <c r="L1604" s="1174"/>
      <c r="M1604" s="1175"/>
      <c r="N1604" s="1243"/>
    </row>
    <row r="1605" spans="1:19" ht="15.75">
      <c r="A1605" s="15"/>
      <c r="B1605" s="15"/>
      <c r="C1605" s="167"/>
      <c r="D1605" s="1191" t="s">
        <v>310</v>
      </c>
      <c r="E1605" s="1191"/>
      <c r="F1605" s="1191"/>
      <c r="G1605" s="1191"/>
      <c r="H1605" s="1138">
        <f>SUM(H1592:I1604)</f>
        <v>64688</v>
      </c>
      <c r="I1605" s="1139"/>
      <c r="J1605" s="1138">
        <f>SUM(J1592:M1604)</f>
        <v>4164</v>
      </c>
      <c r="K1605" s="1150"/>
      <c r="L1605" s="1150"/>
      <c r="M1605" s="1139"/>
      <c r="N1605" s="167"/>
    </row>
    <row r="1606" spans="1:19" ht="15.75">
      <c r="A1606" s="15"/>
      <c r="B1606" s="15"/>
      <c r="C1606" s="167"/>
      <c r="D1606" s="169"/>
      <c r="E1606" s="169"/>
      <c r="F1606" s="169"/>
      <c r="G1606" s="169"/>
      <c r="H1606" s="701"/>
      <c r="I1606" s="701"/>
      <c r="J1606" s="701"/>
      <c r="K1606" s="701"/>
      <c r="L1606" s="701"/>
      <c r="M1606" s="701"/>
      <c r="N1606" s="167"/>
    </row>
    <row r="1607" spans="1:19" ht="15.75">
      <c r="A1607" s="15"/>
      <c r="B1607" s="15"/>
      <c r="C1607" s="167"/>
      <c r="D1607" s="702"/>
      <c r="E1607" s="702"/>
      <c r="F1607" s="702"/>
      <c r="G1607" s="702"/>
      <c r="H1607" s="701"/>
      <c r="I1607" s="701"/>
      <c r="J1607" s="701"/>
      <c r="K1607" s="104"/>
      <c r="L1607" s="104"/>
      <c r="M1607" s="167"/>
      <c r="N1607" s="167"/>
    </row>
    <row r="1608" spans="1:19" s="21" customFormat="1" ht="18.75">
      <c r="A1608" s="1140" t="s">
        <v>12</v>
      </c>
      <c r="B1608" s="1140"/>
      <c r="C1608" s="1140"/>
      <c r="D1608" s="1141" t="s">
        <v>25</v>
      </c>
      <c r="E1608" s="1141"/>
      <c r="F1608" s="1141"/>
      <c r="G1608" s="1141"/>
      <c r="H1608" s="1141"/>
      <c r="I1608" s="19"/>
      <c r="J1608" s="5"/>
      <c r="K1608" s="5"/>
      <c r="L1608" s="700" t="s">
        <v>13</v>
      </c>
      <c r="M1608" s="700"/>
      <c r="N1608" s="700"/>
      <c r="O1608" s="20"/>
      <c r="P1608" s="19"/>
    </row>
    <row r="1610" spans="1:19" s="6" customFormat="1" ht="73.5" customHeight="1">
      <c r="A1610" s="1176" t="s">
        <v>14</v>
      </c>
      <c r="B1610" s="1176"/>
      <c r="C1610" s="1176"/>
      <c r="D1610" s="1176"/>
      <c r="E1610" s="1176"/>
      <c r="F1610" s="1176"/>
      <c r="G1610" s="1176"/>
      <c r="H1610" s="1176"/>
      <c r="I1610" s="1176"/>
      <c r="J1610" s="1176"/>
      <c r="K1610" s="1176"/>
      <c r="L1610" s="1176"/>
      <c r="M1610" s="1176"/>
      <c r="N1610" s="1176"/>
      <c r="O1610" s="5"/>
      <c r="P1610" s="5"/>
    </row>
    <row r="1611" spans="1:19" ht="15" customHeight="1">
      <c r="A1611" s="1206" t="s">
        <v>23</v>
      </c>
      <c r="B1611" s="1206"/>
      <c r="C1611" s="46"/>
      <c r="D1611" s="32"/>
      <c r="E1611" s="1207" t="s">
        <v>21</v>
      </c>
      <c r="F1611" s="1208"/>
      <c r="G1611" s="1208"/>
      <c r="H1611" s="1208"/>
      <c r="I1611" s="1209"/>
      <c r="J1611" s="1210"/>
      <c r="K1611" s="1211"/>
      <c r="L1611" s="1211"/>
      <c r="M1611" s="1211"/>
      <c r="N1611" s="1212"/>
      <c r="O1611" s="2"/>
      <c r="P1611" s="2"/>
    </row>
    <row r="1612" spans="1:19" ht="15.75" customHeight="1">
      <c r="A1612" s="1213" t="s">
        <v>26</v>
      </c>
      <c r="B1612" s="1213"/>
      <c r="C1612" s="698" t="s">
        <v>494</v>
      </c>
      <c r="D1612" s="98"/>
      <c r="E1612" s="1214" t="s">
        <v>20</v>
      </c>
      <c r="F1612" s="1215"/>
      <c r="G1612" s="1215"/>
      <c r="H1612" s="1215"/>
      <c r="I1612" s="1216"/>
      <c r="J1612" s="1210">
        <v>44805</v>
      </c>
      <c r="K1612" s="1217"/>
      <c r="L1612" s="1217"/>
      <c r="M1612" s="1217"/>
      <c r="N1612" s="1218"/>
      <c r="O1612" s="2"/>
      <c r="P1612" s="2"/>
    </row>
    <row r="1613" spans="1:19" ht="17.25" customHeight="1">
      <c r="A1613" s="1213" t="s">
        <v>15</v>
      </c>
      <c r="B1613" s="1213"/>
      <c r="C1613" s="698" t="s">
        <v>17</v>
      </c>
      <c r="D1613" s="98"/>
      <c r="E1613" s="1214" t="s">
        <v>18</v>
      </c>
      <c r="F1613" s="1215"/>
      <c r="G1613" s="1215"/>
      <c r="H1613" s="1215"/>
      <c r="I1613" s="1216"/>
      <c r="J1613" s="1219" t="s">
        <v>503</v>
      </c>
      <c r="K1613" s="1219"/>
      <c r="L1613" s="1219"/>
      <c r="M1613" s="1219"/>
      <c r="N1613" s="1219"/>
      <c r="O1613" s="2"/>
      <c r="P1613" s="2"/>
    </row>
    <row r="1614" spans="1:19" ht="17.25" customHeight="1">
      <c r="A1614" s="1213" t="s">
        <v>16</v>
      </c>
      <c r="B1614" s="1213"/>
      <c r="C1614" s="698"/>
      <c r="D1614" s="32"/>
      <c r="E1614" s="1206" t="s">
        <v>19</v>
      </c>
      <c r="F1614" s="1206"/>
      <c r="G1614" s="1206"/>
      <c r="H1614" s="1206"/>
      <c r="I1614" s="1206"/>
      <c r="J1614" s="1146" t="s">
        <v>485</v>
      </c>
      <c r="K1614" s="1146"/>
      <c r="L1614" s="1146"/>
      <c r="M1614" s="1146"/>
      <c r="N1614" s="1146"/>
      <c r="O1614" s="2"/>
      <c r="P1614" s="2"/>
    </row>
    <row r="1615" spans="1:19" ht="13.5" customHeight="1">
      <c r="A1615" s="1184" t="s">
        <v>0</v>
      </c>
      <c r="B1615" s="1184"/>
      <c r="C1615" s="33"/>
      <c r="D1615" s="97"/>
      <c r="E1615" s="1213" t="s">
        <v>22</v>
      </c>
      <c r="F1615" s="1213"/>
      <c r="G1615" s="1213"/>
      <c r="H1615" s="1184" t="s">
        <v>79</v>
      </c>
      <c r="I1615" s="1184"/>
      <c r="J1615" s="1213" t="s">
        <v>24</v>
      </c>
      <c r="K1615" s="1213"/>
      <c r="L1615" s="1213"/>
      <c r="M1615" s="1184" t="s">
        <v>332</v>
      </c>
      <c r="N1615" s="1184"/>
      <c r="O1615" s="4"/>
      <c r="P1615" s="1"/>
    </row>
    <row r="1616" spans="1:19" ht="18.75">
      <c r="A1616" s="1151" t="s">
        <v>1</v>
      </c>
      <c r="B1616" s="1153"/>
      <c r="C1616" s="1154"/>
      <c r="D1616" s="1155" t="s">
        <v>2</v>
      </c>
      <c r="E1616" s="1156"/>
      <c r="F1616" s="1156"/>
      <c r="G1616" s="1156"/>
      <c r="H1616" s="1156"/>
      <c r="I1616" s="1156"/>
      <c r="J1616" s="1156"/>
      <c r="K1616" s="1156"/>
      <c r="L1616" s="1157"/>
      <c r="M1616" s="1158" t="s">
        <v>10</v>
      </c>
      <c r="N1616" s="1158" t="s">
        <v>11</v>
      </c>
      <c r="O1616" s="1"/>
      <c r="P1616" s="1"/>
    </row>
    <row r="1617" spans="1:20" ht="18.75">
      <c r="A1617" s="1161" t="s">
        <v>3</v>
      </c>
      <c r="B1617" s="1161" t="s">
        <v>4</v>
      </c>
      <c r="C1617" s="1163" t="s">
        <v>5</v>
      </c>
      <c r="D1617" s="1165" t="s">
        <v>6</v>
      </c>
      <c r="E1617" s="1151" t="s">
        <v>7</v>
      </c>
      <c r="F1617" s="1153"/>
      <c r="G1617" s="1153"/>
      <c r="H1617" s="1153"/>
      <c r="I1617" s="1153"/>
      <c r="J1617" s="1153"/>
      <c r="K1617" s="1153"/>
      <c r="L1617" s="1154"/>
      <c r="M1617" s="1159"/>
      <c r="N1617" s="1159"/>
      <c r="O1617" s="1"/>
      <c r="P1617" s="1"/>
    </row>
    <row r="1618" spans="1:20" ht="18.75">
      <c r="A1618" s="1162"/>
      <c r="B1618" s="1162"/>
      <c r="C1618" s="1164"/>
      <c r="D1618" s="1166"/>
      <c r="E1618" s="1151" t="s">
        <v>8</v>
      </c>
      <c r="F1618" s="1153"/>
      <c r="G1618" s="1153"/>
      <c r="H1618" s="1153"/>
      <c r="I1618" s="1153"/>
      <c r="J1618" s="1153"/>
      <c r="K1618" s="1154"/>
      <c r="L1618" s="23" t="s">
        <v>9</v>
      </c>
      <c r="M1618" s="1160"/>
      <c r="N1618" s="1160"/>
      <c r="O1618" s="1"/>
      <c r="P1618" s="1"/>
    </row>
    <row r="1619" spans="1:20" ht="34.5" customHeight="1">
      <c r="A1619" s="3"/>
      <c r="B1619" s="3"/>
      <c r="C1619" s="1198" t="s">
        <v>498</v>
      </c>
      <c r="D1619" s="699" t="s">
        <v>29</v>
      </c>
      <c r="E1619" s="1191" t="s">
        <v>468</v>
      </c>
      <c r="F1619" s="1191"/>
      <c r="G1619" s="1191"/>
      <c r="H1619" s="1191"/>
      <c r="I1619" s="1191"/>
      <c r="J1619" s="1170" t="s">
        <v>496</v>
      </c>
      <c r="K1619" s="1171"/>
      <c r="L1619" s="1171"/>
      <c r="M1619" s="1172"/>
      <c r="N1619" s="591"/>
      <c r="O1619" s="1"/>
      <c r="P1619" s="1"/>
    </row>
    <row r="1620" spans="1:20" ht="15.95" customHeight="1">
      <c r="A1620" s="3"/>
      <c r="B1620" s="3"/>
      <c r="C1620" s="1199"/>
      <c r="D1620" s="29">
        <v>1</v>
      </c>
      <c r="E1620" s="1146" t="s">
        <v>286</v>
      </c>
      <c r="F1620" s="1146"/>
      <c r="G1620" s="1146"/>
      <c r="H1620" s="1173">
        <v>18650</v>
      </c>
      <c r="I1620" s="1175"/>
      <c r="J1620" s="1173">
        <v>673</v>
      </c>
      <c r="K1620" s="1174"/>
      <c r="L1620" s="1174"/>
      <c r="M1620" s="1175"/>
      <c r="N1620" s="1226" t="s">
        <v>497</v>
      </c>
      <c r="O1620" s="1"/>
      <c r="P1620" s="1"/>
      <c r="T1620" s="174"/>
    </row>
    <row r="1621" spans="1:20" ht="15.95" customHeight="1">
      <c r="A1621" s="3"/>
      <c r="B1621" s="3"/>
      <c r="C1621" s="1199"/>
      <c r="D1621" s="697">
        <v>1001</v>
      </c>
      <c r="E1621" s="1146" t="s">
        <v>31</v>
      </c>
      <c r="F1621" s="1146"/>
      <c r="G1621" s="1146"/>
      <c r="H1621" s="1173">
        <v>2778</v>
      </c>
      <c r="I1621" s="1175"/>
      <c r="J1621" s="1173">
        <v>297</v>
      </c>
      <c r="K1621" s="1174"/>
      <c r="L1621" s="1174"/>
      <c r="M1621" s="1175"/>
      <c r="N1621" s="1227"/>
      <c r="O1621" s="1"/>
      <c r="P1621" s="1"/>
    </row>
    <row r="1622" spans="1:20" ht="18.75" customHeight="1">
      <c r="A1622" s="3"/>
      <c r="B1622" s="3"/>
      <c r="C1622" s="1199"/>
      <c r="D1622" s="697">
        <v>1210</v>
      </c>
      <c r="E1622" s="1146" t="s">
        <v>71</v>
      </c>
      <c r="F1622" s="1146"/>
      <c r="G1622" s="1146"/>
      <c r="H1622" s="1173">
        <v>2856</v>
      </c>
      <c r="I1622" s="1175"/>
      <c r="J1622" s="1173">
        <v>484</v>
      </c>
      <c r="K1622" s="1174"/>
      <c r="L1622" s="1174"/>
      <c r="M1622" s="1175"/>
      <c r="N1622" s="1227"/>
      <c r="O1622" s="1"/>
      <c r="P1622" s="1"/>
    </row>
    <row r="1623" spans="1:20" ht="15.95" customHeight="1">
      <c r="A1623" s="3"/>
      <c r="B1623" s="3"/>
      <c r="C1623" s="1199"/>
      <c r="D1623" s="697">
        <v>1300</v>
      </c>
      <c r="E1623" s="1146" t="s">
        <v>73</v>
      </c>
      <c r="F1623" s="1146"/>
      <c r="G1623" s="1146"/>
      <c r="H1623" s="1173">
        <v>1500</v>
      </c>
      <c r="I1623" s="1175"/>
      <c r="J1623" s="1173">
        <f>SUM(H1623-1500)</f>
        <v>0</v>
      </c>
      <c r="K1623" s="1174"/>
      <c r="L1623" s="1174"/>
      <c r="M1623" s="1175"/>
      <c r="N1623" s="1227"/>
      <c r="O1623" s="1"/>
      <c r="P1623" s="1"/>
    </row>
    <row r="1624" spans="1:20" ht="15.95" customHeight="1">
      <c r="A1624" s="3"/>
      <c r="B1624" s="3"/>
      <c r="C1624" s="1199"/>
      <c r="D1624" s="697">
        <v>1810</v>
      </c>
      <c r="E1624" s="1146" t="s">
        <v>304</v>
      </c>
      <c r="F1624" s="1146"/>
      <c r="G1624" s="1146"/>
      <c r="H1624" s="1173">
        <v>16170</v>
      </c>
      <c r="I1624" s="1175"/>
      <c r="J1624" s="1173">
        <f>SUM(H1624-16170)</f>
        <v>0</v>
      </c>
      <c r="K1624" s="1174"/>
      <c r="L1624" s="1174"/>
      <c r="M1624" s="1175"/>
      <c r="N1624" s="1227"/>
      <c r="O1624" s="1"/>
      <c r="P1624" s="1"/>
    </row>
    <row r="1625" spans="1:20" ht="15.95" customHeight="1">
      <c r="A1625" s="3"/>
      <c r="B1625" s="3"/>
      <c r="C1625" s="1199"/>
      <c r="D1625" s="697">
        <v>1820</v>
      </c>
      <c r="E1625" s="1146" t="s">
        <v>72</v>
      </c>
      <c r="F1625" s="1146"/>
      <c r="G1625" s="1146"/>
      <c r="H1625" s="1173">
        <v>12000</v>
      </c>
      <c r="I1625" s="1175"/>
      <c r="J1625" s="1173">
        <v>1355</v>
      </c>
      <c r="K1625" s="1174"/>
      <c r="L1625" s="1174"/>
      <c r="M1625" s="1175"/>
      <c r="N1625" s="1227"/>
      <c r="O1625" s="1"/>
      <c r="P1625" s="1"/>
      <c r="T1625" s="174"/>
    </row>
    <row r="1626" spans="1:20" ht="15.95" customHeight="1">
      <c r="A1626" s="3"/>
      <c r="B1626" s="3"/>
      <c r="C1626" s="1199"/>
      <c r="D1626" s="697">
        <v>1978</v>
      </c>
      <c r="E1626" s="1146" t="s">
        <v>74</v>
      </c>
      <c r="F1626" s="1146"/>
      <c r="G1626" s="1146"/>
      <c r="H1626" s="1173">
        <v>9000</v>
      </c>
      <c r="I1626" s="1175"/>
      <c r="J1626" s="1173">
        <v>1355</v>
      </c>
      <c r="K1626" s="1174"/>
      <c r="L1626" s="1174"/>
      <c r="M1626" s="1175"/>
      <c r="N1626" s="1227"/>
      <c r="O1626" s="1"/>
      <c r="P1626" s="1"/>
    </row>
    <row r="1627" spans="1:20" ht="15.95" customHeight="1">
      <c r="A1627" s="3"/>
      <c r="B1627" s="3"/>
      <c r="C1627" s="1199"/>
      <c r="D1627" s="697">
        <v>2347</v>
      </c>
      <c r="E1627" s="1146" t="s">
        <v>458</v>
      </c>
      <c r="F1627" s="1146"/>
      <c r="G1627" s="1146"/>
      <c r="H1627" s="1173">
        <v>1734</v>
      </c>
      <c r="I1627" s="1175"/>
      <c r="J1627" s="1173">
        <v>0</v>
      </c>
      <c r="K1627" s="1174"/>
      <c r="L1627" s="1174"/>
      <c r="M1627" s="1175"/>
      <c r="N1627" s="1227"/>
      <c r="O1627" s="1"/>
      <c r="P1627" s="1"/>
    </row>
    <row r="1628" spans="1:20" ht="15.95" customHeight="1">
      <c r="A1628" s="3"/>
      <c r="B1628" s="3"/>
      <c r="C1628" s="1199"/>
      <c r="D1628" s="697"/>
      <c r="E1628" s="1235" t="s">
        <v>507</v>
      </c>
      <c r="F1628" s="1236"/>
      <c r="G1628" s="1237"/>
      <c r="H1628" s="1241">
        <v>2000</v>
      </c>
      <c r="I1628" s="1242"/>
      <c r="J1628" s="1173"/>
      <c r="K1628" s="1174"/>
      <c r="L1628" s="1174"/>
      <c r="M1628" s="1175"/>
      <c r="N1628" s="1227"/>
      <c r="O1628" s="1"/>
      <c r="P1628" s="1"/>
      <c r="T1628" s="174"/>
    </row>
    <row r="1629" spans="1:20" ht="15.95" customHeight="1">
      <c r="A1629" s="3"/>
      <c r="B1629" s="3"/>
      <c r="C1629" s="1199"/>
      <c r="D1629" s="697"/>
      <c r="E1629" s="1238"/>
      <c r="F1629" s="1239"/>
      <c r="G1629" s="1240"/>
      <c r="H1629" s="1196"/>
      <c r="I1629" s="1197"/>
      <c r="J1629" s="1173"/>
      <c r="K1629" s="1174"/>
      <c r="L1629" s="1174"/>
      <c r="M1629" s="1175"/>
      <c r="N1629" s="1227"/>
      <c r="O1629" s="1"/>
      <c r="P1629" s="1"/>
    </row>
    <row r="1630" spans="1:20" ht="15.95" customHeight="1">
      <c r="A1630" s="3"/>
      <c r="B1630" s="3"/>
      <c r="C1630" s="1199"/>
      <c r="D1630" s="697"/>
      <c r="E1630" s="1146"/>
      <c r="F1630" s="1146"/>
      <c r="G1630" s="1146"/>
      <c r="H1630" s="1173"/>
      <c r="I1630" s="1175"/>
      <c r="J1630" s="1173"/>
      <c r="K1630" s="1174"/>
      <c r="L1630" s="1174"/>
      <c r="M1630" s="1175"/>
      <c r="N1630" s="1227"/>
      <c r="O1630" s="1"/>
      <c r="P1630" s="1"/>
      <c r="R1630" s="174"/>
      <c r="S1630" s="174"/>
    </row>
    <row r="1631" spans="1:20" ht="15.75" customHeight="1">
      <c r="A1631" s="3"/>
      <c r="B1631" s="3"/>
      <c r="C1631" s="1200"/>
      <c r="D1631" s="697"/>
      <c r="E1631" s="1146"/>
      <c r="F1631" s="1146"/>
      <c r="G1631" s="1146"/>
      <c r="H1631" s="1173"/>
      <c r="I1631" s="1175"/>
      <c r="J1631" s="1173"/>
      <c r="K1631" s="1174"/>
      <c r="L1631" s="1174"/>
      <c r="M1631" s="1175"/>
      <c r="N1631" s="1227"/>
    </row>
    <row r="1632" spans="1:20" ht="15.75" customHeight="1">
      <c r="A1632" s="698"/>
      <c r="B1632" s="698"/>
      <c r="C1632" s="697"/>
      <c r="D1632" s="697"/>
      <c r="E1632" s="1146"/>
      <c r="F1632" s="1146"/>
      <c r="G1632" s="1146"/>
      <c r="H1632" s="1173"/>
      <c r="I1632" s="1175"/>
      <c r="J1632" s="1173"/>
      <c r="K1632" s="1174"/>
      <c r="L1632" s="1174"/>
      <c r="M1632" s="1175"/>
      <c r="N1632" s="1243"/>
    </row>
    <row r="1633" spans="1:20" ht="15.75">
      <c r="A1633" s="15"/>
      <c r="B1633" s="15"/>
      <c r="C1633" s="167"/>
      <c r="D1633" s="1191" t="s">
        <v>310</v>
      </c>
      <c r="E1633" s="1191"/>
      <c r="F1633" s="1191"/>
      <c r="G1633" s="1191"/>
      <c r="H1633" s="1138">
        <f>SUM(H1620:I1632)</f>
        <v>66688</v>
      </c>
      <c r="I1633" s="1139"/>
      <c r="J1633" s="1234">
        <f>SUM(J1620:M1632)</f>
        <v>4164</v>
      </c>
      <c r="K1633" s="1234"/>
      <c r="L1633" s="1234"/>
      <c r="M1633" s="1234"/>
      <c r="N1633" s="7"/>
    </row>
    <row r="1634" spans="1:20" ht="15.75">
      <c r="A1634" s="15"/>
      <c r="B1634" s="15"/>
      <c r="C1634" s="167"/>
      <c r="D1634" s="169"/>
      <c r="E1634" s="169"/>
      <c r="F1634" s="169"/>
      <c r="G1634" s="169"/>
      <c r="H1634" s="701"/>
      <c r="I1634" s="701"/>
      <c r="J1634" s="701"/>
      <c r="K1634" s="701"/>
      <c r="L1634" s="701"/>
      <c r="M1634" s="701"/>
      <c r="N1634" s="167"/>
    </row>
    <row r="1635" spans="1:20" ht="15.75">
      <c r="A1635" s="15"/>
      <c r="B1635" s="15"/>
      <c r="C1635" s="167"/>
      <c r="D1635" s="702"/>
      <c r="E1635" s="702"/>
      <c r="F1635" s="702"/>
      <c r="G1635" s="702"/>
      <c r="H1635" s="701"/>
      <c r="I1635" s="701"/>
      <c r="J1635" s="701"/>
      <c r="K1635" s="104"/>
      <c r="L1635" s="104"/>
      <c r="M1635" s="167"/>
      <c r="N1635" s="167"/>
    </row>
    <row r="1636" spans="1:20" s="21" customFormat="1" ht="18.75">
      <c r="A1636" s="1140" t="s">
        <v>12</v>
      </c>
      <c r="B1636" s="1140"/>
      <c r="C1636" s="1140"/>
      <c r="D1636" s="1141" t="s">
        <v>25</v>
      </c>
      <c r="E1636" s="1141"/>
      <c r="F1636" s="1141"/>
      <c r="G1636" s="1141"/>
      <c r="H1636" s="1141"/>
      <c r="I1636" s="19"/>
      <c r="J1636" s="5"/>
      <c r="K1636" s="5"/>
      <c r="L1636" s="700" t="s">
        <v>13</v>
      </c>
      <c r="M1636" s="700"/>
      <c r="N1636" s="700"/>
      <c r="O1636" s="20"/>
      <c r="P1636" s="19"/>
    </row>
    <row r="1638" spans="1:20" s="6" customFormat="1" ht="73.5" customHeight="1">
      <c r="A1638" s="1176" t="s">
        <v>14</v>
      </c>
      <c r="B1638" s="1176"/>
      <c r="C1638" s="1176"/>
      <c r="D1638" s="1176"/>
      <c r="E1638" s="1176"/>
      <c r="F1638" s="1176"/>
      <c r="G1638" s="1176"/>
      <c r="H1638" s="1176"/>
      <c r="I1638" s="1176"/>
      <c r="J1638" s="1176"/>
      <c r="K1638" s="1176"/>
      <c r="L1638" s="1176"/>
      <c r="M1638" s="1176"/>
      <c r="N1638" s="1176"/>
      <c r="O1638" s="5"/>
      <c r="P1638" s="5"/>
    </row>
    <row r="1639" spans="1:20" ht="15" customHeight="1">
      <c r="A1639" s="1206" t="s">
        <v>23</v>
      </c>
      <c r="B1639" s="1206"/>
      <c r="C1639" s="46"/>
      <c r="D1639" s="32"/>
      <c r="E1639" s="1207" t="s">
        <v>21</v>
      </c>
      <c r="F1639" s="1208"/>
      <c r="G1639" s="1208"/>
      <c r="H1639" s="1208"/>
      <c r="I1639" s="1209"/>
      <c r="J1639" s="1210"/>
      <c r="K1639" s="1211"/>
      <c r="L1639" s="1211"/>
      <c r="M1639" s="1211"/>
      <c r="N1639" s="1212"/>
      <c r="O1639" s="2"/>
      <c r="P1639" s="2"/>
    </row>
    <row r="1640" spans="1:20" ht="15.75" customHeight="1">
      <c r="A1640" s="1213" t="s">
        <v>26</v>
      </c>
      <c r="B1640" s="1213"/>
      <c r="C1640" s="714" t="s">
        <v>494</v>
      </c>
      <c r="D1640" s="98"/>
      <c r="E1640" s="1214" t="s">
        <v>20</v>
      </c>
      <c r="F1640" s="1215"/>
      <c r="G1640" s="1215"/>
      <c r="H1640" s="1215"/>
      <c r="I1640" s="1216"/>
      <c r="J1640" s="1210">
        <v>44835</v>
      </c>
      <c r="K1640" s="1217"/>
      <c r="L1640" s="1217"/>
      <c r="M1640" s="1217"/>
      <c r="N1640" s="1218"/>
      <c r="O1640" s="2"/>
      <c r="P1640" s="2"/>
    </row>
    <row r="1641" spans="1:20" ht="17.25" customHeight="1">
      <c r="A1641" s="1213" t="s">
        <v>15</v>
      </c>
      <c r="B1641" s="1213"/>
      <c r="C1641" s="714" t="s">
        <v>17</v>
      </c>
      <c r="D1641" s="98"/>
      <c r="E1641" s="1214" t="s">
        <v>18</v>
      </c>
      <c r="F1641" s="1215"/>
      <c r="G1641" s="1215"/>
      <c r="H1641" s="1215"/>
      <c r="I1641" s="1216"/>
      <c r="J1641" s="1219" t="s">
        <v>509</v>
      </c>
      <c r="K1641" s="1219"/>
      <c r="L1641" s="1219"/>
      <c r="M1641" s="1219"/>
      <c r="N1641" s="1219"/>
      <c r="O1641" s="2"/>
      <c r="P1641" s="2"/>
    </row>
    <row r="1642" spans="1:20" ht="17.25" customHeight="1">
      <c r="A1642" s="1213" t="s">
        <v>16</v>
      </c>
      <c r="B1642" s="1213"/>
      <c r="C1642" s="714"/>
      <c r="D1642" s="32"/>
      <c r="E1642" s="1206" t="s">
        <v>19</v>
      </c>
      <c r="F1642" s="1206"/>
      <c r="G1642" s="1206"/>
      <c r="H1642" s="1206"/>
      <c r="I1642" s="1206"/>
      <c r="J1642" s="1146" t="s">
        <v>86</v>
      </c>
      <c r="K1642" s="1146"/>
      <c r="L1642" s="1146"/>
      <c r="M1642" s="1146"/>
      <c r="N1642" s="1146"/>
      <c r="O1642" s="2"/>
      <c r="P1642" s="2"/>
    </row>
    <row r="1643" spans="1:20" ht="13.5" customHeight="1">
      <c r="A1643" s="1184" t="s">
        <v>0</v>
      </c>
      <c r="B1643" s="1184"/>
      <c r="C1643" s="33" t="s">
        <v>508</v>
      </c>
      <c r="D1643" s="97"/>
      <c r="E1643" s="1213" t="s">
        <v>22</v>
      </c>
      <c r="F1643" s="1213"/>
      <c r="G1643" s="1213"/>
      <c r="H1643" s="1184" t="s">
        <v>87</v>
      </c>
      <c r="I1643" s="1184"/>
      <c r="J1643" s="1213" t="s">
        <v>24</v>
      </c>
      <c r="K1643" s="1213"/>
      <c r="L1643" s="1213"/>
      <c r="M1643" s="1184" t="s">
        <v>332</v>
      </c>
      <c r="N1643" s="1184"/>
      <c r="O1643" s="4"/>
      <c r="P1643" s="1"/>
    </row>
    <row r="1644" spans="1:20" ht="18.75">
      <c r="A1644" s="1151" t="s">
        <v>1</v>
      </c>
      <c r="B1644" s="1153"/>
      <c r="C1644" s="1154"/>
      <c r="D1644" s="1155" t="s">
        <v>2</v>
      </c>
      <c r="E1644" s="1156"/>
      <c r="F1644" s="1156"/>
      <c r="G1644" s="1156"/>
      <c r="H1644" s="1156"/>
      <c r="I1644" s="1156"/>
      <c r="J1644" s="1156"/>
      <c r="K1644" s="1156"/>
      <c r="L1644" s="1157"/>
      <c r="M1644" s="1158" t="s">
        <v>10</v>
      </c>
      <c r="N1644" s="1158" t="s">
        <v>11</v>
      </c>
      <c r="O1644" s="1"/>
      <c r="P1644" s="1"/>
    </row>
    <row r="1645" spans="1:20" ht="18.75">
      <c r="A1645" s="1161" t="s">
        <v>3</v>
      </c>
      <c r="B1645" s="1161" t="s">
        <v>4</v>
      </c>
      <c r="C1645" s="1163" t="s">
        <v>5</v>
      </c>
      <c r="D1645" s="1165" t="s">
        <v>6</v>
      </c>
      <c r="E1645" s="1151" t="s">
        <v>7</v>
      </c>
      <c r="F1645" s="1153"/>
      <c r="G1645" s="1153"/>
      <c r="H1645" s="1153"/>
      <c r="I1645" s="1153"/>
      <c r="J1645" s="1153"/>
      <c r="K1645" s="1153"/>
      <c r="L1645" s="1154"/>
      <c r="M1645" s="1159"/>
      <c r="N1645" s="1159"/>
      <c r="O1645" s="1"/>
      <c r="P1645" s="1"/>
    </row>
    <row r="1646" spans="1:20" ht="18.75">
      <c r="A1646" s="1162"/>
      <c r="B1646" s="1162"/>
      <c r="C1646" s="1164"/>
      <c r="D1646" s="1166"/>
      <c r="E1646" s="1151" t="s">
        <v>8</v>
      </c>
      <c r="F1646" s="1153"/>
      <c r="G1646" s="1153"/>
      <c r="H1646" s="1153"/>
      <c r="I1646" s="1153"/>
      <c r="J1646" s="1153"/>
      <c r="K1646" s="1154"/>
      <c r="L1646" s="23" t="s">
        <v>9</v>
      </c>
      <c r="M1646" s="1160"/>
      <c r="N1646" s="1160"/>
      <c r="O1646" s="1"/>
      <c r="P1646" s="1"/>
    </row>
    <row r="1647" spans="1:20" ht="34.5" customHeight="1">
      <c r="A1647" s="3"/>
      <c r="B1647" s="3"/>
      <c r="C1647" s="1223" t="s">
        <v>512</v>
      </c>
      <c r="D1647" s="718" t="s">
        <v>29</v>
      </c>
      <c r="E1647" s="1191" t="s">
        <v>510</v>
      </c>
      <c r="F1647" s="1191"/>
      <c r="G1647" s="1191"/>
      <c r="H1647" s="1191"/>
      <c r="I1647" s="1191"/>
      <c r="J1647" s="1170" t="s">
        <v>513</v>
      </c>
      <c r="K1647" s="1171"/>
      <c r="L1647" s="1171"/>
      <c r="M1647" s="1172"/>
      <c r="N1647" s="591"/>
      <c r="O1647" s="1"/>
      <c r="P1647" s="1"/>
    </row>
    <row r="1648" spans="1:20" ht="15.95" customHeight="1">
      <c r="A1648" s="3"/>
      <c r="B1648" s="3"/>
      <c r="C1648" s="1224"/>
      <c r="D1648" s="29">
        <v>1</v>
      </c>
      <c r="E1648" s="1146" t="s">
        <v>286</v>
      </c>
      <c r="F1648" s="1146"/>
      <c r="G1648" s="1146"/>
      <c r="H1648" s="1173">
        <v>14260</v>
      </c>
      <c r="I1648" s="1175"/>
      <c r="J1648" s="1173">
        <v>16560</v>
      </c>
      <c r="K1648" s="1174"/>
      <c r="L1648" s="1174"/>
      <c r="M1648" s="1175"/>
      <c r="N1648" s="1226" t="s">
        <v>511</v>
      </c>
      <c r="O1648" s="1"/>
      <c r="P1648" s="1"/>
      <c r="T1648" s="174"/>
    </row>
    <row r="1649" spans="1:20" ht="15.95" customHeight="1">
      <c r="A1649" s="3"/>
      <c r="B1649" s="3"/>
      <c r="C1649" s="1224"/>
      <c r="D1649" s="703">
        <v>1001</v>
      </c>
      <c r="E1649" s="1146" t="s">
        <v>31</v>
      </c>
      <c r="F1649" s="1146"/>
      <c r="G1649" s="1146"/>
      <c r="H1649" s="1173">
        <v>2120</v>
      </c>
      <c r="I1649" s="1175"/>
      <c r="J1649" s="1173">
        <v>2462</v>
      </c>
      <c r="K1649" s="1174"/>
      <c r="L1649" s="1174"/>
      <c r="M1649" s="1175"/>
      <c r="N1649" s="1227"/>
      <c r="O1649" s="1"/>
      <c r="P1649" s="1"/>
    </row>
    <row r="1650" spans="1:20" ht="18.75" customHeight="1">
      <c r="A1650" s="3"/>
      <c r="B1650" s="3"/>
      <c r="C1650" s="1224"/>
      <c r="D1650" s="703">
        <v>1210</v>
      </c>
      <c r="E1650" s="1146" t="s">
        <v>71</v>
      </c>
      <c r="F1650" s="1146"/>
      <c r="G1650" s="1146"/>
      <c r="H1650" s="1173">
        <v>1785</v>
      </c>
      <c r="I1650" s="1175"/>
      <c r="J1650" s="1173">
        <v>2073</v>
      </c>
      <c r="K1650" s="1174"/>
      <c r="L1650" s="1174"/>
      <c r="M1650" s="1175"/>
      <c r="N1650" s="1227"/>
      <c r="O1650" s="1"/>
      <c r="P1650" s="1"/>
    </row>
    <row r="1651" spans="1:20" ht="15.95" customHeight="1">
      <c r="A1651" s="3"/>
      <c r="B1651" s="3"/>
      <c r="C1651" s="1224"/>
      <c r="D1651" s="703">
        <v>1300</v>
      </c>
      <c r="E1651" s="1146" t="s">
        <v>73</v>
      </c>
      <c r="F1651" s="1146"/>
      <c r="G1651" s="1146"/>
      <c r="H1651" s="1173">
        <v>1500</v>
      </c>
      <c r="I1651" s="1175"/>
      <c r="J1651" s="1173">
        <v>1742</v>
      </c>
      <c r="K1651" s="1174"/>
      <c r="L1651" s="1174"/>
      <c r="M1651" s="1175"/>
      <c r="N1651" s="1227"/>
      <c r="O1651" s="1"/>
      <c r="P1651" s="1"/>
    </row>
    <row r="1652" spans="1:20" ht="15.95" customHeight="1">
      <c r="A1652" s="3"/>
      <c r="B1652" s="3"/>
      <c r="C1652" s="1224"/>
      <c r="D1652" s="703">
        <v>1810</v>
      </c>
      <c r="E1652" s="1146" t="s">
        <v>304</v>
      </c>
      <c r="F1652" s="1146"/>
      <c r="G1652" s="1146"/>
      <c r="H1652" s="1173">
        <v>14415</v>
      </c>
      <c r="I1652" s="1175"/>
      <c r="J1652" s="1173">
        <v>16740</v>
      </c>
      <c r="K1652" s="1174"/>
      <c r="L1652" s="1174"/>
      <c r="M1652" s="1175"/>
      <c r="N1652" s="1227"/>
      <c r="O1652" s="1"/>
      <c r="P1652" s="1"/>
    </row>
    <row r="1653" spans="1:20" ht="15.95" customHeight="1">
      <c r="A1653" s="3"/>
      <c r="B1653" s="3"/>
      <c r="C1653" s="1224"/>
      <c r="D1653" s="703">
        <v>1820</v>
      </c>
      <c r="E1653" s="1146" t="s">
        <v>72</v>
      </c>
      <c r="F1653" s="1146"/>
      <c r="G1653" s="1146"/>
      <c r="H1653" s="1173">
        <v>9000</v>
      </c>
      <c r="I1653" s="1175"/>
      <c r="J1653" s="1173">
        <v>10452</v>
      </c>
      <c r="K1653" s="1174"/>
      <c r="L1653" s="1174"/>
      <c r="M1653" s="1175"/>
      <c r="N1653" s="1227"/>
      <c r="O1653" s="1"/>
      <c r="P1653" s="1"/>
      <c r="T1653" s="174"/>
    </row>
    <row r="1654" spans="1:20" ht="15.95" customHeight="1">
      <c r="A1654" s="3"/>
      <c r="B1654" s="3"/>
      <c r="C1654" s="1224"/>
      <c r="D1654" s="703">
        <v>1978</v>
      </c>
      <c r="E1654" s="1146" t="s">
        <v>74</v>
      </c>
      <c r="F1654" s="1146"/>
      <c r="G1654" s="1146"/>
      <c r="H1654" s="1173">
        <v>6000</v>
      </c>
      <c r="I1654" s="1175"/>
      <c r="J1654" s="1173">
        <v>6968</v>
      </c>
      <c r="K1654" s="1174"/>
      <c r="L1654" s="1174"/>
      <c r="M1654" s="1175"/>
      <c r="N1654" s="1227"/>
      <c r="O1654" s="1"/>
      <c r="P1654" s="1"/>
    </row>
    <row r="1655" spans="1:20" ht="15.95" customHeight="1">
      <c r="A1655" s="3"/>
      <c r="B1655" s="3"/>
      <c r="C1655" s="1224"/>
      <c r="D1655" s="703">
        <v>2347</v>
      </c>
      <c r="E1655" s="1146" t="s">
        <v>458</v>
      </c>
      <c r="F1655" s="1146"/>
      <c r="G1655" s="1146"/>
      <c r="H1655" s="1173">
        <v>1442</v>
      </c>
      <c r="I1655" s="1175"/>
      <c r="J1655" s="1173">
        <v>1675</v>
      </c>
      <c r="K1655" s="1174"/>
      <c r="L1655" s="1174"/>
      <c r="M1655" s="1175"/>
      <c r="N1655" s="1227"/>
      <c r="O1655" s="1"/>
      <c r="P1655" s="1"/>
    </row>
    <row r="1656" spans="1:20" ht="15.95" customHeight="1">
      <c r="A1656" s="3"/>
      <c r="B1656" s="3"/>
      <c r="C1656" s="1224"/>
      <c r="D1656" s="703"/>
      <c r="E1656" s="1146"/>
      <c r="F1656" s="1146"/>
      <c r="G1656" s="1146"/>
      <c r="H1656" s="1173"/>
      <c r="I1656" s="1175"/>
      <c r="J1656" s="1173"/>
      <c r="K1656" s="1174"/>
      <c r="L1656" s="1174"/>
      <c r="M1656" s="1175"/>
      <c r="N1656" s="1227"/>
      <c r="O1656" s="1"/>
      <c r="P1656" s="1"/>
      <c r="R1656" s="174"/>
      <c r="S1656" s="174"/>
    </row>
    <row r="1657" spans="1:20" ht="15.95" customHeight="1">
      <c r="A1657" s="3"/>
      <c r="B1657" s="3"/>
      <c r="C1657" s="1224"/>
      <c r="D1657" s="703"/>
      <c r="E1657" s="1146"/>
      <c r="F1657" s="1146"/>
      <c r="G1657" s="1146"/>
      <c r="H1657" s="1173"/>
      <c r="I1657" s="1175"/>
      <c r="J1657" s="1173"/>
      <c r="K1657" s="1174"/>
      <c r="L1657" s="1174"/>
      <c r="M1657" s="1175"/>
      <c r="N1657" s="1227"/>
      <c r="O1657" s="1"/>
      <c r="P1657" s="1"/>
      <c r="R1657" s="174"/>
      <c r="S1657" s="174"/>
    </row>
    <row r="1658" spans="1:20" ht="15.95" customHeight="1">
      <c r="A1658" s="3"/>
      <c r="B1658" s="3"/>
      <c r="C1658" s="1224"/>
      <c r="D1658" s="703"/>
      <c r="E1658" s="1146"/>
      <c r="F1658" s="1146"/>
      <c r="G1658" s="1146"/>
      <c r="H1658" s="1173"/>
      <c r="I1658" s="1175"/>
      <c r="J1658" s="1173"/>
      <c r="K1658" s="1174"/>
      <c r="L1658" s="1174"/>
      <c r="M1658" s="1175"/>
      <c r="N1658" s="1227"/>
      <c r="O1658" s="1"/>
      <c r="P1658" s="1"/>
      <c r="R1658" s="174"/>
      <c r="S1658" s="174"/>
    </row>
    <row r="1659" spans="1:20" ht="15.95" customHeight="1">
      <c r="A1659" s="3"/>
      <c r="B1659" s="3"/>
      <c r="C1659" s="1224"/>
      <c r="D1659" s="703"/>
      <c r="E1659" s="1146"/>
      <c r="F1659" s="1146"/>
      <c r="G1659" s="1146"/>
      <c r="H1659" s="1173"/>
      <c r="I1659" s="1175"/>
      <c r="J1659" s="1173"/>
      <c r="K1659" s="1174"/>
      <c r="L1659" s="1174"/>
      <c r="M1659" s="1175"/>
      <c r="N1659" s="1227"/>
      <c r="O1659" s="1"/>
      <c r="P1659" s="1"/>
      <c r="R1659" s="174"/>
      <c r="S1659" s="174"/>
    </row>
    <row r="1660" spans="1:20" ht="15.75" customHeight="1">
      <c r="A1660" s="3"/>
      <c r="B1660" s="3"/>
      <c r="C1660" s="1225"/>
      <c r="D1660" s="703"/>
      <c r="E1660" s="1146"/>
      <c r="F1660" s="1146"/>
      <c r="G1660" s="1146"/>
      <c r="H1660" s="1173"/>
      <c r="I1660" s="1175"/>
      <c r="J1660" s="1173"/>
      <c r="K1660" s="1174"/>
      <c r="L1660" s="1174"/>
      <c r="M1660" s="1175"/>
      <c r="N1660" s="1227"/>
    </row>
    <row r="1661" spans="1:20" ht="15.75">
      <c r="A1661" s="714"/>
      <c r="B1661" s="714"/>
      <c r="C1661" s="703"/>
      <c r="D1661" s="1191" t="s">
        <v>310</v>
      </c>
      <c r="E1661" s="1191"/>
      <c r="F1661" s="1191"/>
      <c r="G1661" s="1191"/>
      <c r="H1661" s="1138">
        <f>SUM(H1648:I1660)</f>
        <v>50522</v>
      </c>
      <c r="I1661" s="1139"/>
      <c r="J1661" s="1138">
        <f>SUM(J1648:K1660)</f>
        <v>58672</v>
      </c>
      <c r="K1661" s="1150"/>
      <c r="L1661" s="1150"/>
      <c r="M1661" s="1139"/>
      <c r="N1661" s="7"/>
    </row>
    <row r="1662" spans="1:20" ht="15.75">
      <c r="A1662" s="15"/>
      <c r="B1662" s="15"/>
      <c r="C1662" s="167"/>
      <c r="D1662" s="169"/>
      <c r="E1662" s="169"/>
      <c r="F1662" s="169"/>
      <c r="G1662" s="169"/>
      <c r="H1662" s="724"/>
      <c r="I1662" s="724"/>
      <c r="J1662" s="724"/>
      <c r="K1662" s="724"/>
      <c r="L1662" s="724"/>
      <c r="M1662" s="724"/>
      <c r="N1662" s="167"/>
    </row>
    <row r="1663" spans="1:20" ht="15.75">
      <c r="A1663" s="15"/>
      <c r="B1663" s="15"/>
      <c r="C1663" s="167"/>
      <c r="D1663" s="725"/>
      <c r="E1663" s="725"/>
      <c r="F1663" s="725"/>
      <c r="G1663" s="725"/>
      <c r="H1663" s="724"/>
      <c r="I1663" s="724"/>
      <c r="J1663" s="724"/>
      <c r="K1663" s="104"/>
      <c r="L1663" s="104"/>
      <c r="M1663" s="167"/>
      <c r="N1663" s="167"/>
    </row>
    <row r="1664" spans="1:20" s="21" customFormat="1" ht="18.75">
      <c r="A1664" s="1140" t="s">
        <v>12</v>
      </c>
      <c r="B1664" s="1140"/>
      <c r="C1664" s="1140"/>
      <c r="D1664" s="1141" t="s">
        <v>25</v>
      </c>
      <c r="E1664" s="1141"/>
      <c r="F1664" s="1141"/>
      <c r="G1664" s="1141"/>
      <c r="H1664" s="1141"/>
      <c r="I1664" s="19"/>
      <c r="J1664" s="5"/>
      <c r="K1664" s="5"/>
      <c r="L1664" s="720" t="s">
        <v>13</v>
      </c>
      <c r="M1664" s="720"/>
      <c r="N1664" s="720"/>
      <c r="O1664" s="20"/>
      <c r="P1664" s="19"/>
    </row>
    <row r="1666" spans="1:20" s="6" customFormat="1" ht="73.5" customHeight="1">
      <c r="A1666" s="1176" t="s">
        <v>14</v>
      </c>
      <c r="B1666" s="1176"/>
      <c r="C1666" s="1176"/>
      <c r="D1666" s="1176"/>
      <c r="E1666" s="1176"/>
      <c r="F1666" s="1176"/>
      <c r="G1666" s="1176"/>
      <c r="H1666" s="1176"/>
      <c r="I1666" s="1176"/>
      <c r="J1666" s="1176"/>
      <c r="K1666" s="1176"/>
      <c r="L1666" s="1176"/>
      <c r="M1666" s="1176"/>
      <c r="N1666" s="1176"/>
      <c r="O1666" s="5"/>
      <c r="P1666" s="5"/>
    </row>
    <row r="1667" spans="1:20" ht="15" customHeight="1">
      <c r="A1667" s="1206" t="s">
        <v>23</v>
      </c>
      <c r="B1667" s="1206"/>
      <c r="C1667" s="46"/>
      <c r="D1667" s="32"/>
      <c r="E1667" s="1207" t="s">
        <v>21</v>
      </c>
      <c r="F1667" s="1208"/>
      <c r="G1667" s="1208"/>
      <c r="H1667" s="1208"/>
      <c r="I1667" s="1209"/>
      <c r="J1667" s="1210"/>
      <c r="K1667" s="1211"/>
      <c r="L1667" s="1211"/>
      <c r="M1667" s="1211"/>
      <c r="N1667" s="1212"/>
      <c r="O1667" s="2"/>
      <c r="P1667" s="2"/>
    </row>
    <row r="1668" spans="1:20" ht="15.75" customHeight="1">
      <c r="A1668" s="1213" t="s">
        <v>26</v>
      </c>
      <c r="B1668" s="1213"/>
      <c r="C1668" s="714" t="s">
        <v>494</v>
      </c>
      <c r="D1668" s="98"/>
      <c r="E1668" s="1214" t="s">
        <v>20</v>
      </c>
      <c r="F1668" s="1215"/>
      <c r="G1668" s="1215"/>
      <c r="H1668" s="1215"/>
      <c r="I1668" s="1216"/>
      <c r="J1668" s="1210">
        <v>44835</v>
      </c>
      <c r="K1668" s="1217"/>
      <c r="L1668" s="1217"/>
      <c r="M1668" s="1217"/>
      <c r="N1668" s="1218"/>
      <c r="O1668" s="2"/>
      <c r="P1668" s="2"/>
    </row>
    <row r="1669" spans="1:20" ht="17.25" customHeight="1">
      <c r="A1669" s="1213" t="s">
        <v>15</v>
      </c>
      <c r="B1669" s="1213"/>
      <c r="C1669" s="714" t="s">
        <v>17</v>
      </c>
      <c r="D1669" s="98"/>
      <c r="E1669" s="1214" t="s">
        <v>18</v>
      </c>
      <c r="F1669" s="1215"/>
      <c r="G1669" s="1215"/>
      <c r="H1669" s="1215"/>
      <c r="I1669" s="1216"/>
      <c r="J1669" s="1219" t="s">
        <v>515</v>
      </c>
      <c r="K1669" s="1219"/>
      <c r="L1669" s="1219"/>
      <c r="M1669" s="1219"/>
      <c r="N1669" s="1219"/>
      <c r="O1669" s="2"/>
      <c r="P1669" s="2"/>
    </row>
    <row r="1670" spans="1:20" ht="17.25" customHeight="1">
      <c r="A1670" s="1213" t="s">
        <v>16</v>
      </c>
      <c r="B1670" s="1213"/>
      <c r="C1670" s="714"/>
      <c r="D1670" s="32"/>
      <c r="E1670" s="1206" t="s">
        <v>19</v>
      </c>
      <c r="F1670" s="1206"/>
      <c r="G1670" s="1206"/>
      <c r="H1670" s="1206"/>
      <c r="I1670" s="1206"/>
      <c r="J1670" s="1146" t="s">
        <v>139</v>
      </c>
      <c r="K1670" s="1146"/>
      <c r="L1670" s="1146"/>
      <c r="M1670" s="1146"/>
      <c r="N1670" s="1146"/>
      <c r="O1670" s="2"/>
      <c r="P1670" s="2"/>
    </row>
    <row r="1671" spans="1:20" ht="13.5" customHeight="1">
      <c r="A1671" s="1184" t="s">
        <v>0</v>
      </c>
      <c r="B1671" s="1184"/>
      <c r="C1671" s="33" t="s">
        <v>514</v>
      </c>
      <c r="D1671" s="97"/>
      <c r="E1671" s="1213" t="s">
        <v>22</v>
      </c>
      <c r="F1671" s="1213"/>
      <c r="G1671" s="1213"/>
      <c r="H1671" s="1184" t="s">
        <v>87</v>
      </c>
      <c r="I1671" s="1184"/>
      <c r="J1671" s="1213" t="s">
        <v>24</v>
      </c>
      <c r="K1671" s="1213"/>
      <c r="L1671" s="1213"/>
      <c r="M1671" s="1184" t="s">
        <v>332</v>
      </c>
      <c r="N1671" s="1184"/>
      <c r="O1671" s="4"/>
      <c r="P1671" s="1"/>
    </row>
    <row r="1672" spans="1:20" ht="18.75">
      <c r="A1672" s="1151" t="s">
        <v>1</v>
      </c>
      <c r="B1672" s="1153"/>
      <c r="C1672" s="1154"/>
      <c r="D1672" s="1155" t="s">
        <v>2</v>
      </c>
      <c r="E1672" s="1156"/>
      <c r="F1672" s="1156"/>
      <c r="G1672" s="1156"/>
      <c r="H1672" s="1156"/>
      <c r="I1672" s="1156"/>
      <c r="J1672" s="1156"/>
      <c r="K1672" s="1156"/>
      <c r="L1672" s="1157"/>
      <c r="M1672" s="1158" t="s">
        <v>10</v>
      </c>
      <c r="N1672" s="1158" t="s">
        <v>11</v>
      </c>
      <c r="O1672" s="1"/>
      <c r="P1672" s="1"/>
    </row>
    <row r="1673" spans="1:20" ht="18.75">
      <c r="A1673" s="1161" t="s">
        <v>3</v>
      </c>
      <c r="B1673" s="1161" t="s">
        <v>4</v>
      </c>
      <c r="C1673" s="1163" t="s">
        <v>5</v>
      </c>
      <c r="D1673" s="1165" t="s">
        <v>6</v>
      </c>
      <c r="E1673" s="1151" t="s">
        <v>7</v>
      </c>
      <c r="F1673" s="1153"/>
      <c r="G1673" s="1153"/>
      <c r="H1673" s="1153"/>
      <c r="I1673" s="1153"/>
      <c r="J1673" s="1153"/>
      <c r="K1673" s="1153"/>
      <c r="L1673" s="1154"/>
      <c r="M1673" s="1159"/>
      <c r="N1673" s="1159"/>
      <c r="O1673" s="1"/>
      <c r="P1673" s="1"/>
    </row>
    <row r="1674" spans="1:20" ht="18.75">
      <c r="A1674" s="1162"/>
      <c r="B1674" s="1162"/>
      <c r="C1674" s="1164"/>
      <c r="D1674" s="1166"/>
      <c r="E1674" s="1151" t="s">
        <v>8</v>
      </c>
      <c r="F1674" s="1153"/>
      <c r="G1674" s="1153"/>
      <c r="H1674" s="1153"/>
      <c r="I1674" s="1153"/>
      <c r="J1674" s="1153"/>
      <c r="K1674" s="1154"/>
      <c r="L1674" s="23" t="s">
        <v>9</v>
      </c>
      <c r="M1674" s="1160"/>
      <c r="N1674" s="1160"/>
      <c r="O1674" s="1"/>
      <c r="P1674" s="1"/>
    </row>
    <row r="1675" spans="1:20" ht="34.5" customHeight="1">
      <c r="A1675" s="3"/>
      <c r="B1675" s="3"/>
      <c r="C1675" s="1223" t="s">
        <v>517</v>
      </c>
      <c r="D1675" s="718" t="s">
        <v>29</v>
      </c>
      <c r="E1675" s="1191" t="s">
        <v>510</v>
      </c>
      <c r="F1675" s="1191"/>
      <c r="G1675" s="1191"/>
      <c r="H1675" s="1191"/>
      <c r="I1675" s="1191"/>
      <c r="J1675" s="1170" t="s">
        <v>516</v>
      </c>
      <c r="K1675" s="1171"/>
      <c r="L1675" s="1171"/>
      <c r="M1675" s="1172"/>
      <c r="N1675" s="591"/>
      <c r="O1675" s="1"/>
      <c r="P1675" s="1"/>
    </row>
    <row r="1676" spans="1:20" ht="15.95" customHeight="1">
      <c r="A1676" s="3"/>
      <c r="B1676" s="3"/>
      <c r="C1676" s="1224"/>
      <c r="D1676" s="29">
        <v>1</v>
      </c>
      <c r="E1676" s="1146" t="s">
        <v>286</v>
      </c>
      <c r="F1676" s="1146"/>
      <c r="G1676" s="1146"/>
      <c r="H1676" s="1173">
        <v>14260</v>
      </c>
      <c r="I1676" s="1175"/>
      <c r="J1676" s="1173">
        <f>SUM(H1676+14260*7/31)</f>
        <v>17480</v>
      </c>
      <c r="K1676" s="1174"/>
      <c r="L1676" s="1174"/>
      <c r="M1676" s="1175"/>
      <c r="N1676" s="1226" t="s">
        <v>518</v>
      </c>
      <c r="O1676" s="1"/>
      <c r="P1676" s="1"/>
      <c r="T1676" s="174"/>
    </row>
    <row r="1677" spans="1:20" ht="15.95" customHeight="1">
      <c r="A1677" s="3"/>
      <c r="B1677" s="3"/>
      <c r="C1677" s="1224"/>
      <c r="D1677" s="703">
        <v>1001</v>
      </c>
      <c r="E1677" s="1146" t="s">
        <v>31</v>
      </c>
      <c r="F1677" s="1146"/>
      <c r="G1677" s="1146"/>
      <c r="H1677" s="1173">
        <v>2120</v>
      </c>
      <c r="I1677" s="1175"/>
      <c r="J1677" s="1228">
        <f>SUM(H1677+2120*7/31)</f>
        <v>2598.7096774193546</v>
      </c>
      <c r="K1677" s="1229"/>
      <c r="L1677" s="1229"/>
      <c r="M1677" s="1230"/>
      <c r="N1677" s="1227"/>
      <c r="O1677" s="1"/>
      <c r="P1677" s="1"/>
    </row>
    <row r="1678" spans="1:20" ht="18.75" customHeight="1">
      <c r="A1678" s="3"/>
      <c r="B1678" s="3"/>
      <c r="C1678" s="1224"/>
      <c r="D1678" s="703">
        <v>1210</v>
      </c>
      <c r="E1678" s="1146" t="s">
        <v>71</v>
      </c>
      <c r="F1678" s="1146"/>
      <c r="G1678" s="1146"/>
      <c r="H1678" s="1173">
        <v>1785</v>
      </c>
      <c r="I1678" s="1175"/>
      <c r="J1678" s="1228">
        <f>SUM(H1678+1785*7/31)</f>
        <v>2188.0645161290322</v>
      </c>
      <c r="K1678" s="1229"/>
      <c r="L1678" s="1229"/>
      <c r="M1678" s="1230"/>
      <c r="N1678" s="1227"/>
      <c r="O1678" s="1"/>
      <c r="P1678" s="1"/>
    </row>
    <row r="1679" spans="1:20" ht="15.95" customHeight="1">
      <c r="A1679" s="3"/>
      <c r="B1679" s="3"/>
      <c r="C1679" s="1224"/>
      <c r="D1679" s="703">
        <v>1300</v>
      </c>
      <c r="E1679" s="1146" t="s">
        <v>73</v>
      </c>
      <c r="F1679" s="1146"/>
      <c r="G1679" s="1146"/>
      <c r="H1679" s="1173">
        <v>1500</v>
      </c>
      <c r="I1679" s="1175"/>
      <c r="J1679" s="1228">
        <f>SUM(H1679+1500*7/31)</f>
        <v>1838.7096774193549</v>
      </c>
      <c r="K1679" s="1229"/>
      <c r="L1679" s="1229"/>
      <c r="M1679" s="1230"/>
      <c r="N1679" s="1227"/>
      <c r="O1679" s="1"/>
      <c r="P1679" s="1"/>
    </row>
    <row r="1680" spans="1:20" ht="15.95" customHeight="1">
      <c r="A1680" s="3"/>
      <c r="B1680" s="3"/>
      <c r="C1680" s="1224"/>
      <c r="D1680" s="703">
        <v>1810</v>
      </c>
      <c r="E1680" s="1146" t="s">
        <v>304</v>
      </c>
      <c r="F1680" s="1146"/>
      <c r="G1680" s="1146"/>
      <c r="H1680" s="1173">
        <v>14415</v>
      </c>
      <c r="I1680" s="1175"/>
      <c r="J1680" s="1228">
        <f>SUM(H1680+14415*7/31)</f>
        <v>17670</v>
      </c>
      <c r="K1680" s="1229"/>
      <c r="L1680" s="1229"/>
      <c r="M1680" s="1230"/>
      <c r="N1680" s="1227"/>
      <c r="O1680" s="1"/>
      <c r="P1680" s="1"/>
    </row>
    <row r="1681" spans="1:20" ht="15.95" customHeight="1">
      <c r="A1681" s="3"/>
      <c r="B1681" s="3"/>
      <c r="C1681" s="1224"/>
      <c r="D1681" s="703">
        <v>1820</v>
      </c>
      <c r="E1681" s="1146" t="s">
        <v>72</v>
      </c>
      <c r="F1681" s="1146"/>
      <c r="G1681" s="1146"/>
      <c r="H1681" s="1173">
        <v>9000</v>
      </c>
      <c r="I1681" s="1175"/>
      <c r="J1681" s="1228">
        <f>SUM(H1681+9000*7/31)</f>
        <v>11032.258064516129</v>
      </c>
      <c r="K1681" s="1229"/>
      <c r="L1681" s="1229"/>
      <c r="M1681" s="1230"/>
      <c r="N1681" s="1227"/>
      <c r="O1681" s="1"/>
      <c r="P1681" s="1"/>
      <c r="T1681" s="174"/>
    </row>
    <row r="1682" spans="1:20" ht="15.95" customHeight="1">
      <c r="A1682" s="3"/>
      <c r="B1682" s="3"/>
      <c r="C1682" s="1224"/>
      <c r="D1682" s="703">
        <v>1978</v>
      </c>
      <c r="E1682" s="1146" t="s">
        <v>74</v>
      </c>
      <c r="F1682" s="1146"/>
      <c r="G1682" s="1146"/>
      <c r="H1682" s="1173">
        <v>6000</v>
      </c>
      <c r="I1682" s="1175"/>
      <c r="J1682" s="1228">
        <f>SUM(H1682+6000*7/31)</f>
        <v>7354.8387096774195</v>
      </c>
      <c r="K1682" s="1229"/>
      <c r="L1682" s="1229"/>
      <c r="M1682" s="1230"/>
      <c r="N1682" s="1227"/>
      <c r="O1682" s="1"/>
      <c r="P1682" s="1"/>
    </row>
    <row r="1683" spans="1:20" ht="15.95" customHeight="1">
      <c r="A1683" s="3"/>
      <c r="B1683" s="3"/>
      <c r="C1683" s="1224"/>
      <c r="D1683" s="703">
        <v>2347</v>
      </c>
      <c r="E1683" s="1146" t="s">
        <v>458</v>
      </c>
      <c r="F1683" s="1146"/>
      <c r="G1683" s="1146"/>
      <c r="H1683" s="1173">
        <v>1442</v>
      </c>
      <c r="I1683" s="1175"/>
      <c r="J1683" s="1228">
        <f>SUM(H1683+1442*7/31)</f>
        <v>1767.6129032258063</v>
      </c>
      <c r="K1683" s="1229"/>
      <c r="L1683" s="1229"/>
      <c r="M1683" s="1230"/>
      <c r="N1683" s="1227"/>
      <c r="O1683" s="1"/>
      <c r="P1683" s="1"/>
    </row>
    <row r="1684" spans="1:20" ht="15.95" customHeight="1">
      <c r="A1684" s="3"/>
      <c r="B1684" s="3"/>
      <c r="C1684" s="1224"/>
      <c r="D1684" s="703"/>
      <c r="E1684" s="1146"/>
      <c r="F1684" s="1146"/>
      <c r="G1684" s="1146"/>
      <c r="H1684" s="1173"/>
      <c r="I1684" s="1175"/>
      <c r="J1684" s="1173"/>
      <c r="K1684" s="1174"/>
      <c r="L1684" s="1174"/>
      <c r="M1684" s="1175"/>
      <c r="N1684" s="1227"/>
      <c r="O1684" s="1"/>
      <c r="P1684" s="1"/>
      <c r="R1684" s="174"/>
      <c r="S1684" s="174"/>
    </row>
    <row r="1685" spans="1:20" ht="15.95" customHeight="1">
      <c r="A1685" s="3"/>
      <c r="B1685" s="3"/>
      <c r="C1685" s="1224"/>
      <c r="D1685" s="703"/>
      <c r="E1685" s="1146"/>
      <c r="F1685" s="1146"/>
      <c r="G1685" s="1146"/>
      <c r="H1685" s="1173"/>
      <c r="I1685" s="1175"/>
      <c r="J1685" s="1173"/>
      <c r="K1685" s="1174"/>
      <c r="L1685" s="1174"/>
      <c r="M1685" s="1175"/>
      <c r="N1685" s="1227"/>
      <c r="O1685" s="1"/>
      <c r="P1685" s="1"/>
      <c r="R1685" s="174"/>
      <c r="S1685" s="174"/>
    </row>
    <row r="1686" spans="1:20" ht="15.95" customHeight="1">
      <c r="A1686" s="3"/>
      <c r="B1686" s="3"/>
      <c r="C1686" s="1224"/>
      <c r="D1686" s="703"/>
      <c r="E1686" s="1146"/>
      <c r="F1686" s="1146"/>
      <c r="G1686" s="1146"/>
      <c r="H1686" s="1173"/>
      <c r="I1686" s="1175"/>
      <c r="J1686" s="1173"/>
      <c r="K1686" s="1174"/>
      <c r="L1686" s="1174"/>
      <c r="M1686" s="1175"/>
      <c r="N1686" s="1227"/>
      <c r="O1686" s="1"/>
      <c r="P1686" s="1"/>
      <c r="R1686" s="174"/>
      <c r="S1686" s="174"/>
    </row>
    <row r="1687" spans="1:20" ht="15.95" customHeight="1">
      <c r="A1687" s="3"/>
      <c r="B1687" s="3"/>
      <c r="C1687" s="1224"/>
      <c r="D1687" s="703"/>
      <c r="E1687" s="1146"/>
      <c r="F1687" s="1146"/>
      <c r="G1687" s="1146"/>
      <c r="H1687" s="1173"/>
      <c r="I1687" s="1175"/>
      <c r="J1687" s="1173"/>
      <c r="K1687" s="1174"/>
      <c r="L1687" s="1174"/>
      <c r="M1687" s="1175"/>
      <c r="N1687" s="1227"/>
      <c r="O1687" s="1"/>
      <c r="P1687" s="1"/>
      <c r="R1687" s="174"/>
      <c r="S1687" s="174"/>
    </row>
    <row r="1688" spans="1:20" ht="15.75" customHeight="1">
      <c r="A1688" s="3"/>
      <c r="B1688" s="3"/>
      <c r="C1688" s="1225"/>
      <c r="D1688" s="703"/>
      <c r="E1688" s="1146"/>
      <c r="F1688" s="1146"/>
      <c r="G1688" s="1146"/>
      <c r="H1688" s="1173"/>
      <c r="I1688" s="1175"/>
      <c r="J1688" s="1173"/>
      <c r="K1688" s="1174"/>
      <c r="L1688" s="1174"/>
      <c r="M1688" s="1175"/>
      <c r="N1688" s="1227"/>
    </row>
    <row r="1689" spans="1:20" ht="15.75">
      <c r="A1689" s="714"/>
      <c r="B1689" s="714"/>
      <c r="C1689" s="703"/>
      <c r="D1689" s="1191" t="s">
        <v>310</v>
      </c>
      <c r="E1689" s="1191"/>
      <c r="F1689" s="1191"/>
      <c r="G1689" s="1191"/>
      <c r="H1689" s="1138">
        <f>SUM(H1676:I1688)</f>
        <v>50522</v>
      </c>
      <c r="I1689" s="1139"/>
      <c r="J1689" s="1220">
        <f>SUM(J1676:M1688)</f>
        <v>61930.193548387091</v>
      </c>
      <c r="K1689" s="1221"/>
      <c r="L1689" s="1221"/>
      <c r="M1689" s="1222"/>
      <c r="N1689" s="7"/>
    </row>
    <row r="1690" spans="1:20" ht="15.75">
      <c r="A1690" s="15"/>
      <c r="B1690" s="15"/>
      <c r="C1690" s="167"/>
      <c r="D1690" s="169"/>
      <c r="E1690" s="169"/>
      <c r="F1690" s="169"/>
      <c r="G1690" s="169"/>
      <c r="H1690" s="724"/>
      <c r="I1690" s="724"/>
      <c r="J1690" s="724"/>
      <c r="K1690" s="724"/>
      <c r="L1690" s="724"/>
      <c r="M1690" s="724"/>
      <c r="N1690" s="167"/>
    </row>
    <row r="1691" spans="1:20" ht="15.75">
      <c r="A1691" s="15"/>
      <c r="B1691" s="15"/>
      <c r="C1691" s="167"/>
      <c r="D1691" s="725"/>
      <c r="E1691" s="725"/>
      <c r="F1691" s="725"/>
      <c r="G1691" s="725"/>
      <c r="H1691" s="724"/>
      <c r="I1691" s="724"/>
      <c r="J1691" s="724"/>
      <c r="K1691" s="104"/>
      <c r="L1691" s="104"/>
      <c r="M1691" s="167"/>
      <c r="N1691" s="167"/>
    </row>
    <row r="1692" spans="1:20" s="21" customFormat="1" ht="18.75">
      <c r="A1692" s="1140" t="s">
        <v>12</v>
      </c>
      <c r="B1692" s="1140"/>
      <c r="C1692" s="1140"/>
      <c r="D1692" s="1141" t="s">
        <v>25</v>
      </c>
      <c r="E1692" s="1141"/>
      <c r="F1692" s="1141"/>
      <c r="G1692" s="1141"/>
      <c r="H1692" s="1141"/>
      <c r="I1692" s="19"/>
      <c r="J1692" s="5"/>
      <c r="K1692" s="5"/>
      <c r="L1692" s="720" t="s">
        <v>13</v>
      </c>
      <c r="M1692" s="720"/>
      <c r="N1692" s="720"/>
      <c r="O1692" s="20"/>
      <c r="P1692" s="19"/>
    </row>
    <row r="1694" spans="1:20" s="6" customFormat="1" ht="73.5" customHeight="1">
      <c r="A1694" s="1176" t="s">
        <v>14</v>
      </c>
      <c r="B1694" s="1176"/>
      <c r="C1694" s="1176"/>
      <c r="D1694" s="1176"/>
      <c r="E1694" s="1176"/>
      <c r="F1694" s="1176"/>
      <c r="G1694" s="1176"/>
      <c r="H1694" s="1176"/>
      <c r="I1694" s="1176"/>
      <c r="J1694" s="1176"/>
      <c r="K1694" s="1176"/>
      <c r="L1694" s="1176"/>
      <c r="M1694" s="1176"/>
      <c r="N1694" s="1176"/>
      <c r="O1694" s="5"/>
      <c r="P1694" s="5"/>
    </row>
    <row r="1695" spans="1:20" ht="15" customHeight="1">
      <c r="A1695" s="1206" t="s">
        <v>23</v>
      </c>
      <c r="B1695" s="1206"/>
      <c r="C1695" s="46"/>
      <c r="D1695" s="32"/>
      <c r="E1695" s="1207" t="s">
        <v>21</v>
      </c>
      <c r="F1695" s="1208"/>
      <c r="G1695" s="1208"/>
      <c r="H1695" s="1208"/>
      <c r="I1695" s="1209"/>
      <c r="J1695" s="1210"/>
      <c r="K1695" s="1211"/>
      <c r="L1695" s="1211"/>
      <c r="M1695" s="1211"/>
      <c r="N1695" s="1212"/>
      <c r="O1695" s="2"/>
      <c r="P1695" s="2"/>
    </row>
    <row r="1696" spans="1:20" ht="15.75" customHeight="1">
      <c r="A1696" s="1213" t="s">
        <v>26</v>
      </c>
      <c r="B1696" s="1213"/>
      <c r="C1696" s="714" t="s">
        <v>494</v>
      </c>
      <c r="D1696" s="98"/>
      <c r="E1696" s="1214" t="s">
        <v>20</v>
      </c>
      <c r="F1696" s="1215"/>
      <c r="G1696" s="1215"/>
      <c r="H1696" s="1215"/>
      <c r="I1696" s="1216"/>
      <c r="J1696" s="1210">
        <v>44835</v>
      </c>
      <c r="K1696" s="1217"/>
      <c r="L1696" s="1217"/>
      <c r="M1696" s="1217"/>
      <c r="N1696" s="1218"/>
      <c r="O1696" s="2"/>
      <c r="P1696" s="2"/>
    </row>
    <row r="1697" spans="1:20" ht="17.25" customHeight="1">
      <c r="A1697" s="1213" t="s">
        <v>15</v>
      </c>
      <c r="B1697" s="1213"/>
      <c r="C1697" s="714" t="s">
        <v>17</v>
      </c>
      <c r="D1697" s="98"/>
      <c r="E1697" s="1214" t="s">
        <v>18</v>
      </c>
      <c r="F1697" s="1215"/>
      <c r="G1697" s="1215"/>
      <c r="H1697" s="1215"/>
      <c r="I1697" s="1216"/>
      <c r="J1697" s="1219" t="s">
        <v>520</v>
      </c>
      <c r="K1697" s="1219"/>
      <c r="L1697" s="1219"/>
      <c r="M1697" s="1219"/>
      <c r="N1697" s="1219"/>
      <c r="O1697" s="2"/>
      <c r="P1697" s="2"/>
    </row>
    <row r="1698" spans="1:20" ht="17.25" customHeight="1">
      <c r="A1698" s="1213" t="s">
        <v>16</v>
      </c>
      <c r="B1698" s="1213"/>
      <c r="C1698" s="714"/>
      <c r="D1698" s="32"/>
      <c r="E1698" s="1206" t="s">
        <v>19</v>
      </c>
      <c r="F1698" s="1206"/>
      <c r="G1698" s="1206"/>
      <c r="H1698" s="1206"/>
      <c r="I1698" s="1206"/>
      <c r="J1698" s="1146" t="s">
        <v>139</v>
      </c>
      <c r="K1698" s="1146"/>
      <c r="L1698" s="1146"/>
      <c r="M1698" s="1146"/>
      <c r="N1698" s="1146"/>
      <c r="O1698" s="2"/>
      <c r="P1698" s="2"/>
    </row>
    <row r="1699" spans="1:20" ht="13.5" customHeight="1">
      <c r="A1699" s="1184" t="s">
        <v>0</v>
      </c>
      <c r="B1699" s="1184"/>
      <c r="C1699" s="33" t="s">
        <v>519</v>
      </c>
      <c r="D1699" s="97"/>
      <c r="E1699" s="1213" t="s">
        <v>22</v>
      </c>
      <c r="F1699" s="1213"/>
      <c r="G1699" s="1213"/>
      <c r="H1699" s="1184" t="s">
        <v>87</v>
      </c>
      <c r="I1699" s="1184"/>
      <c r="J1699" s="1213" t="s">
        <v>24</v>
      </c>
      <c r="K1699" s="1213"/>
      <c r="L1699" s="1213"/>
      <c r="M1699" s="1184" t="s">
        <v>332</v>
      </c>
      <c r="N1699" s="1184"/>
      <c r="O1699" s="4"/>
      <c r="P1699" s="1"/>
    </row>
    <row r="1700" spans="1:20" ht="18.75">
      <c r="A1700" s="1151" t="s">
        <v>1</v>
      </c>
      <c r="B1700" s="1153"/>
      <c r="C1700" s="1154"/>
      <c r="D1700" s="1155" t="s">
        <v>2</v>
      </c>
      <c r="E1700" s="1156"/>
      <c r="F1700" s="1156"/>
      <c r="G1700" s="1156"/>
      <c r="H1700" s="1156"/>
      <c r="I1700" s="1156"/>
      <c r="J1700" s="1156"/>
      <c r="K1700" s="1156"/>
      <c r="L1700" s="1157"/>
      <c r="M1700" s="1158" t="s">
        <v>10</v>
      </c>
      <c r="N1700" s="1158" t="s">
        <v>11</v>
      </c>
      <c r="O1700" s="1"/>
      <c r="P1700" s="1"/>
    </row>
    <row r="1701" spans="1:20" ht="18.75">
      <c r="A1701" s="1161" t="s">
        <v>3</v>
      </c>
      <c r="B1701" s="1161" t="s">
        <v>4</v>
      </c>
      <c r="C1701" s="1163" t="s">
        <v>5</v>
      </c>
      <c r="D1701" s="1165" t="s">
        <v>6</v>
      </c>
      <c r="E1701" s="1151" t="s">
        <v>7</v>
      </c>
      <c r="F1701" s="1153"/>
      <c r="G1701" s="1153"/>
      <c r="H1701" s="1153"/>
      <c r="I1701" s="1153"/>
      <c r="J1701" s="1153"/>
      <c r="K1701" s="1153"/>
      <c r="L1701" s="1154"/>
      <c r="M1701" s="1159"/>
      <c r="N1701" s="1159"/>
      <c r="O1701" s="1"/>
      <c r="P1701" s="1"/>
    </row>
    <row r="1702" spans="1:20" ht="18.75">
      <c r="A1702" s="1162"/>
      <c r="B1702" s="1162"/>
      <c r="C1702" s="1164"/>
      <c r="D1702" s="1166"/>
      <c r="E1702" s="1151" t="s">
        <v>8</v>
      </c>
      <c r="F1702" s="1153"/>
      <c r="G1702" s="1153"/>
      <c r="H1702" s="1153"/>
      <c r="I1702" s="1153"/>
      <c r="J1702" s="1153"/>
      <c r="K1702" s="1154"/>
      <c r="L1702" s="23" t="s">
        <v>9</v>
      </c>
      <c r="M1702" s="1160"/>
      <c r="N1702" s="1160"/>
      <c r="O1702" s="1"/>
      <c r="P1702" s="1"/>
    </row>
    <row r="1703" spans="1:20" ht="34.5" customHeight="1">
      <c r="A1703" s="3"/>
      <c r="B1703" s="3"/>
      <c r="C1703" s="1223" t="s">
        <v>521</v>
      </c>
      <c r="D1703" s="718" t="s">
        <v>29</v>
      </c>
      <c r="E1703" s="1191" t="s">
        <v>510</v>
      </c>
      <c r="F1703" s="1191"/>
      <c r="G1703" s="1191"/>
      <c r="H1703" s="1191"/>
      <c r="I1703" s="1191"/>
      <c r="J1703" s="1170" t="s">
        <v>516</v>
      </c>
      <c r="K1703" s="1171"/>
      <c r="L1703" s="1171"/>
      <c r="M1703" s="1172"/>
      <c r="N1703" s="591"/>
      <c r="O1703" s="1"/>
      <c r="P1703" s="1"/>
    </row>
    <row r="1704" spans="1:20" ht="15.95" customHeight="1">
      <c r="A1704" s="3"/>
      <c r="B1704" s="3"/>
      <c r="C1704" s="1224"/>
      <c r="D1704" s="29">
        <v>1</v>
      </c>
      <c r="E1704" s="1146" t="s">
        <v>286</v>
      </c>
      <c r="F1704" s="1146"/>
      <c r="G1704" s="1146"/>
      <c r="H1704" s="1173">
        <v>14260</v>
      </c>
      <c r="I1704" s="1175"/>
      <c r="J1704" s="1173">
        <f>SUM(H1704+14260*7/31)</f>
        <v>17480</v>
      </c>
      <c r="K1704" s="1174"/>
      <c r="L1704" s="1174"/>
      <c r="M1704" s="1175"/>
      <c r="N1704" s="1226" t="s">
        <v>518</v>
      </c>
      <c r="O1704" s="1"/>
      <c r="P1704" s="1"/>
      <c r="T1704" s="174"/>
    </row>
    <row r="1705" spans="1:20" ht="15.95" customHeight="1">
      <c r="A1705" s="3"/>
      <c r="B1705" s="3"/>
      <c r="C1705" s="1224"/>
      <c r="D1705" s="703">
        <v>1001</v>
      </c>
      <c r="E1705" s="1146" t="s">
        <v>31</v>
      </c>
      <c r="F1705" s="1146"/>
      <c r="G1705" s="1146"/>
      <c r="H1705" s="1173">
        <v>2120</v>
      </c>
      <c r="I1705" s="1175"/>
      <c r="J1705" s="1228">
        <f>SUM(H1705+2120*7/31)</f>
        <v>2598.7096774193546</v>
      </c>
      <c r="K1705" s="1229"/>
      <c r="L1705" s="1229"/>
      <c r="M1705" s="1230"/>
      <c r="N1705" s="1227"/>
      <c r="O1705" s="1"/>
      <c r="P1705" s="1"/>
    </row>
    <row r="1706" spans="1:20" ht="18.75" customHeight="1">
      <c r="A1706" s="3"/>
      <c r="B1706" s="3"/>
      <c r="C1706" s="1224"/>
      <c r="D1706" s="703">
        <v>1210</v>
      </c>
      <c r="E1706" s="1146" t="s">
        <v>71</v>
      </c>
      <c r="F1706" s="1146"/>
      <c r="G1706" s="1146"/>
      <c r="H1706" s="1173">
        <v>1785</v>
      </c>
      <c r="I1706" s="1175"/>
      <c r="J1706" s="1228">
        <f>SUM(H1706+1785*7/31)</f>
        <v>2188.0645161290322</v>
      </c>
      <c r="K1706" s="1229"/>
      <c r="L1706" s="1229"/>
      <c r="M1706" s="1230"/>
      <c r="N1706" s="1227"/>
      <c r="O1706" s="1"/>
      <c r="P1706" s="1"/>
    </row>
    <row r="1707" spans="1:20" ht="15.95" customHeight="1">
      <c r="A1707" s="3"/>
      <c r="B1707" s="3"/>
      <c r="C1707" s="1224"/>
      <c r="D1707" s="703">
        <v>1300</v>
      </c>
      <c r="E1707" s="1146" t="s">
        <v>73</v>
      </c>
      <c r="F1707" s="1146"/>
      <c r="G1707" s="1146"/>
      <c r="H1707" s="1173">
        <v>1500</v>
      </c>
      <c r="I1707" s="1175"/>
      <c r="J1707" s="1228">
        <f>SUM(H1707+1500*7/31)</f>
        <v>1838.7096774193549</v>
      </c>
      <c r="K1707" s="1229"/>
      <c r="L1707" s="1229"/>
      <c r="M1707" s="1230"/>
      <c r="N1707" s="1227"/>
      <c r="O1707" s="1"/>
      <c r="P1707" s="1"/>
    </row>
    <row r="1708" spans="1:20" ht="15.95" customHeight="1">
      <c r="A1708" s="3"/>
      <c r="B1708" s="3"/>
      <c r="C1708" s="1224"/>
      <c r="D1708" s="703">
        <v>1810</v>
      </c>
      <c r="E1708" s="1146" t="s">
        <v>304</v>
      </c>
      <c r="F1708" s="1146"/>
      <c r="G1708" s="1146"/>
      <c r="H1708" s="1173">
        <v>14415</v>
      </c>
      <c r="I1708" s="1175"/>
      <c r="J1708" s="1228">
        <f>SUM(H1708+14415*7/31)</f>
        <v>17670</v>
      </c>
      <c r="K1708" s="1229"/>
      <c r="L1708" s="1229"/>
      <c r="M1708" s="1230"/>
      <c r="N1708" s="1227"/>
      <c r="O1708" s="1"/>
      <c r="P1708" s="1"/>
    </row>
    <row r="1709" spans="1:20" ht="15.95" customHeight="1">
      <c r="A1709" s="3"/>
      <c r="B1709" s="3"/>
      <c r="C1709" s="1224"/>
      <c r="D1709" s="703">
        <v>1820</v>
      </c>
      <c r="E1709" s="1146" t="s">
        <v>72</v>
      </c>
      <c r="F1709" s="1146"/>
      <c r="G1709" s="1146"/>
      <c r="H1709" s="1173">
        <v>9000</v>
      </c>
      <c r="I1709" s="1175"/>
      <c r="J1709" s="1228">
        <f>SUM(H1709+9000*7/31)</f>
        <v>11032.258064516129</v>
      </c>
      <c r="K1709" s="1229"/>
      <c r="L1709" s="1229"/>
      <c r="M1709" s="1230"/>
      <c r="N1709" s="1227"/>
      <c r="O1709" s="1"/>
      <c r="P1709" s="1"/>
      <c r="T1709" s="174"/>
    </row>
    <row r="1710" spans="1:20" ht="15.95" customHeight="1">
      <c r="A1710" s="3"/>
      <c r="B1710" s="3"/>
      <c r="C1710" s="1224"/>
      <c r="D1710" s="703">
        <v>1978</v>
      </c>
      <c r="E1710" s="1146" t="s">
        <v>74</v>
      </c>
      <c r="F1710" s="1146"/>
      <c r="G1710" s="1146"/>
      <c r="H1710" s="1173">
        <v>6000</v>
      </c>
      <c r="I1710" s="1175"/>
      <c r="J1710" s="1228">
        <f>SUM(H1710+6000*7/31)</f>
        <v>7354.8387096774195</v>
      </c>
      <c r="K1710" s="1229"/>
      <c r="L1710" s="1229"/>
      <c r="M1710" s="1230"/>
      <c r="N1710" s="1227"/>
      <c r="O1710" s="1"/>
      <c r="P1710" s="1"/>
    </row>
    <row r="1711" spans="1:20" ht="15.95" customHeight="1">
      <c r="A1711" s="3"/>
      <c r="B1711" s="3"/>
      <c r="C1711" s="1224"/>
      <c r="D1711" s="703">
        <v>2347</v>
      </c>
      <c r="E1711" s="1146" t="s">
        <v>458</v>
      </c>
      <c r="F1711" s="1146"/>
      <c r="G1711" s="1146"/>
      <c r="H1711" s="1173">
        <v>1442</v>
      </c>
      <c r="I1711" s="1175"/>
      <c r="J1711" s="1228">
        <f>SUM(H1711+1442*7/31)</f>
        <v>1767.6129032258063</v>
      </c>
      <c r="K1711" s="1229"/>
      <c r="L1711" s="1229"/>
      <c r="M1711" s="1230"/>
      <c r="N1711" s="1227"/>
      <c r="O1711" s="1"/>
      <c r="P1711" s="1"/>
    </row>
    <row r="1712" spans="1:20" ht="15.95" customHeight="1">
      <c r="A1712" s="3"/>
      <c r="B1712" s="3"/>
      <c r="C1712" s="1224"/>
      <c r="D1712" s="703"/>
      <c r="E1712" s="1146"/>
      <c r="F1712" s="1146"/>
      <c r="G1712" s="1146"/>
      <c r="H1712" s="1173"/>
      <c r="I1712" s="1175"/>
      <c r="J1712" s="1173"/>
      <c r="K1712" s="1174"/>
      <c r="L1712" s="1174"/>
      <c r="M1712" s="1175"/>
      <c r="N1712" s="1227"/>
      <c r="O1712" s="1"/>
      <c r="P1712" s="1"/>
      <c r="R1712" s="174"/>
      <c r="S1712" s="174"/>
    </row>
    <row r="1713" spans="1:19" ht="15.95" customHeight="1">
      <c r="A1713" s="3"/>
      <c r="B1713" s="3"/>
      <c r="C1713" s="1224"/>
      <c r="D1713" s="703"/>
      <c r="E1713" s="1146"/>
      <c r="F1713" s="1146"/>
      <c r="G1713" s="1146"/>
      <c r="H1713" s="1173"/>
      <c r="I1713" s="1175"/>
      <c r="J1713" s="1173"/>
      <c r="K1713" s="1174"/>
      <c r="L1713" s="1174"/>
      <c r="M1713" s="1175"/>
      <c r="N1713" s="1227"/>
      <c r="O1713" s="1"/>
      <c r="P1713" s="1"/>
      <c r="R1713" s="174"/>
      <c r="S1713" s="174"/>
    </row>
    <row r="1714" spans="1:19" ht="15.95" customHeight="1">
      <c r="A1714" s="3"/>
      <c r="B1714" s="3"/>
      <c r="C1714" s="1224"/>
      <c r="D1714" s="703"/>
      <c r="E1714" s="1146"/>
      <c r="F1714" s="1146"/>
      <c r="G1714" s="1146"/>
      <c r="H1714" s="1173"/>
      <c r="I1714" s="1175"/>
      <c r="J1714" s="1173"/>
      <c r="K1714" s="1174"/>
      <c r="L1714" s="1174"/>
      <c r="M1714" s="1175"/>
      <c r="N1714" s="1227"/>
      <c r="O1714" s="1"/>
      <c r="P1714" s="1"/>
      <c r="R1714" s="174"/>
      <c r="S1714" s="174"/>
    </row>
    <row r="1715" spans="1:19" ht="15.95" customHeight="1">
      <c r="A1715" s="3"/>
      <c r="B1715" s="3"/>
      <c r="C1715" s="1224"/>
      <c r="D1715" s="703"/>
      <c r="E1715" s="1146"/>
      <c r="F1715" s="1146"/>
      <c r="G1715" s="1146"/>
      <c r="H1715" s="1173"/>
      <c r="I1715" s="1175"/>
      <c r="J1715" s="1173"/>
      <c r="K1715" s="1174"/>
      <c r="L1715" s="1174"/>
      <c r="M1715" s="1175"/>
      <c r="N1715" s="1227"/>
      <c r="O1715" s="1"/>
      <c r="P1715" s="1"/>
      <c r="R1715" s="174"/>
      <c r="S1715" s="174"/>
    </row>
    <row r="1716" spans="1:19" ht="15.75" customHeight="1">
      <c r="A1716" s="3"/>
      <c r="B1716" s="3"/>
      <c r="C1716" s="1225"/>
      <c r="D1716" s="703"/>
      <c r="E1716" s="1146"/>
      <c r="F1716" s="1146"/>
      <c r="G1716" s="1146"/>
      <c r="H1716" s="1173"/>
      <c r="I1716" s="1175"/>
      <c r="J1716" s="1173"/>
      <c r="K1716" s="1174"/>
      <c r="L1716" s="1174"/>
      <c r="M1716" s="1175"/>
      <c r="N1716" s="1227"/>
    </row>
    <row r="1717" spans="1:19" ht="15.75">
      <c r="A1717" s="714"/>
      <c r="B1717" s="714"/>
      <c r="C1717" s="703"/>
      <c r="D1717" s="1191" t="s">
        <v>310</v>
      </c>
      <c r="E1717" s="1191"/>
      <c r="F1717" s="1191"/>
      <c r="G1717" s="1191"/>
      <c r="H1717" s="1138">
        <f>SUM(H1704:I1716)</f>
        <v>50522</v>
      </c>
      <c r="I1717" s="1139"/>
      <c r="J1717" s="1220">
        <f>SUM(J1704:M1716)</f>
        <v>61930.193548387091</v>
      </c>
      <c r="K1717" s="1221"/>
      <c r="L1717" s="1221"/>
      <c r="M1717" s="1222"/>
      <c r="N1717" s="7"/>
    </row>
    <row r="1718" spans="1:19" ht="15.75">
      <c r="A1718" s="15"/>
      <c r="B1718" s="15"/>
      <c r="C1718" s="167"/>
      <c r="D1718" s="169"/>
      <c r="E1718" s="169"/>
      <c r="F1718" s="169"/>
      <c r="G1718" s="169"/>
      <c r="H1718" s="724"/>
      <c r="I1718" s="724"/>
      <c r="J1718" s="724"/>
      <c r="K1718" s="724"/>
      <c r="L1718" s="724"/>
      <c r="M1718" s="724"/>
      <c r="N1718" s="167"/>
    </row>
    <row r="1719" spans="1:19" ht="15.75">
      <c r="A1719" s="15"/>
      <c r="B1719" s="15"/>
      <c r="C1719" s="167"/>
      <c r="D1719" s="725"/>
      <c r="E1719" s="725"/>
      <c r="F1719" s="725"/>
      <c r="G1719" s="725"/>
      <c r="H1719" s="724"/>
      <c r="I1719" s="724"/>
      <c r="J1719" s="724"/>
      <c r="K1719" s="104"/>
      <c r="L1719" s="104"/>
      <c r="M1719" s="167"/>
      <c r="N1719" s="167"/>
    </row>
    <row r="1720" spans="1:19" s="21" customFormat="1" ht="18.75">
      <c r="A1720" s="1140" t="s">
        <v>12</v>
      </c>
      <c r="B1720" s="1140"/>
      <c r="C1720" s="1140"/>
      <c r="D1720" s="1141" t="s">
        <v>25</v>
      </c>
      <c r="E1720" s="1141"/>
      <c r="F1720" s="1141"/>
      <c r="G1720" s="1141"/>
      <c r="H1720" s="1141"/>
      <c r="I1720" s="19"/>
      <c r="J1720" s="5"/>
      <c r="K1720" s="5"/>
      <c r="L1720" s="720" t="s">
        <v>13</v>
      </c>
      <c r="M1720" s="720"/>
      <c r="N1720" s="720"/>
      <c r="O1720" s="20"/>
      <c r="P1720" s="19"/>
    </row>
    <row r="1722" spans="1:19" s="6" customFormat="1" ht="73.5" customHeight="1">
      <c r="A1722" s="1176" t="s">
        <v>14</v>
      </c>
      <c r="B1722" s="1176"/>
      <c r="C1722" s="1176"/>
      <c r="D1722" s="1176"/>
      <c r="E1722" s="1176"/>
      <c r="F1722" s="1176"/>
      <c r="G1722" s="1176"/>
      <c r="H1722" s="1176"/>
      <c r="I1722" s="1176"/>
      <c r="J1722" s="1176"/>
      <c r="K1722" s="1176"/>
      <c r="L1722" s="1176"/>
      <c r="M1722" s="1176"/>
      <c r="N1722" s="1176"/>
      <c r="O1722" s="5"/>
      <c r="P1722" s="5"/>
    </row>
    <row r="1723" spans="1:19" ht="15" customHeight="1">
      <c r="A1723" s="1206" t="s">
        <v>23</v>
      </c>
      <c r="B1723" s="1206"/>
      <c r="C1723" s="46"/>
      <c r="D1723" s="32"/>
      <c r="E1723" s="1207" t="s">
        <v>21</v>
      </c>
      <c r="F1723" s="1208"/>
      <c r="G1723" s="1208"/>
      <c r="H1723" s="1208"/>
      <c r="I1723" s="1209"/>
      <c r="J1723" s="1210"/>
      <c r="K1723" s="1211"/>
      <c r="L1723" s="1211"/>
      <c r="M1723" s="1211"/>
      <c r="N1723" s="1212"/>
      <c r="O1723" s="2"/>
      <c r="P1723" s="2"/>
    </row>
    <row r="1724" spans="1:19" ht="15.75" customHeight="1">
      <c r="A1724" s="1213" t="s">
        <v>26</v>
      </c>
      <c r="B1724" s="1213"/>
      <c r="C1724" s="714" t="s">
        <v>494</v>
      </c>
      <c r="D1724" s="98"/>
      <c r="E1724" s="1214" t="s">
        <v>20</v>
      </c>
      <c r="F1724" s="1215"/>
      <c r="G1724" s="1215"/>
      <c r="H1724" s="1215"/>
      <c r="I1724" s="1216"/>
      <c r="J1724" s="1210">
        <v>44835</v>
      </c>
      <c r="K1724" s="1217"/>
      <c r="L1724" s="1217"/>
      <c r="M1724" s="1217"/>
      <c r="N1724" s="1218"/>
      <c r="O1724" s="2"/>
      <c r="P1724" s="2"/>
    </row>
    <row r="1725" spans="1:19" ht="17.25" customHeight="1">
      <c r="A1725" s="1213" t="s">
        <v>15</v>
      </c>
      <c r="B1725" s="1213"/>
      <c r="C1725" s="714" t="s">
        <v>17</v>
      </c>
      <c r="D1725" s="98"/>
      <c r="E1725" s="1214" t="s">
        <v>18</v>
      </c>
      <c r="F1725" s="1215"/>
      <c r="G1725" s="1215"/>
      <c r="H1725" s="1215"/>
      <c r="I1725" s="1216"/>
      <c r="J1725" s="1219" t="s">
        <v>523</v>
      </c>
      <c r="K1725" s="1219"/>
      <c r="L1725" s="1219"/>
      <c r="M1725" s="1219"/>
      <c r="N1725" s="1219"/>
      <c r="O1725" s="2"/>
      <c r="P1725" s="2"/>
    </row>
    <row r="1726" spans="1:19" ht="17.25" customHeight="1">
      <c r="A1726" s="1213" t="s">
        <v>16</v>
      </c>
      <c r="B1726" s="1213"/>
      <c r="C1726" s="714"/>
      <c r="D1726" s="32"/>
      <c r="E1726" s="1206" t="s">
        <v>19</v>
      </c>
      <c r="F1726" s="1206"/>
      <c r="G1726" s="1206"/>
      <c r="H1726" s="1206"/>
      <c r="I1726" s="1206"/>
      <c r="J1726" s="1146" t="s">
        <v>139</v>
      </c>
      <c r="K1726" s="1146"/>
      <c r="L1726" s="1146"/>
      <c r="M1726" s="1146"/>
      <c r="N1726" s="1146"/>
      <c r="O1726" s="2"/>
      <c r="P1726" s="2"/>
    </row>
    <row r="1727" spans="1:19" ht="13.5" customHeight="1">
      <c r="A1727" s="1184" t="s">
        <v>0</v>
      </c>
      <c r="B1727" s="1184"/>
      <c r="C1727" s="33" t="s">
        <v>522</v>
      </c>
      <c r="D1727" s="97"/>
      <c r="E1727" s="1213" t="s">
        <v>22</v>
      </c>
      <c r="F1727" s="1213"/>
      <c r="G1727" s="1213"/>
      <c r="H1727" s="1184" t="s">
        <v>87</v>
      </c>
      <c r="I1727" s="1184"/>
      <c r="J1727" s="1213" t="s">
        <v>24</v>
      </c>
      <c r="K1727" s="1213"/>
      <c r="L1727" s="1213"/>
      <c r="M1727" s="1184" t="s">
        <v>332</v>
      </c>
      <c r="N1727" s="1184"/>
      <c r="O1727" s="4"/>
      <c r="P1727" s="1"/>
    </row>
    <row r="1728" spans="1:19" ht="18.75">
      <c r="A1728" s="1151" t="s">
        <v>1</v>
      </c>
      <c r="B1728" s="1153"/>
      <c r="C1728" s="1154"/>
      <c r="D1728" s="1155" t="s">
        <v>2</v>
      </c>
      <c r="E1728" s="1156"/>
      <c r="F1728" s="1156"/>
      <c r="G1728" s="1156"/>
      <c r="H1728" s="1156"/>
      <c r="I1728" s="1156"/>
      <c r="J1728" s="1156"/>
      <c r="K1728" s="1156"/>
      <c r="L1728" s="1157"/>
      <c r="M1728" s="1158" t="s">
        <v>10</v>
      </c>
      <c r="N1728" s="1158" t="s">
        <v>11</v>
      </c>
      <c r="O1728" s="1"/>
      <c r="P1728" s="1"/>
    </row>
    <row r="1729" spans="1:20" ht="18.75">
      <c r="A1729" s="1161" t="s">
        <v>3</v>
      </c>
      <c r="B1729" s="1161" t="s">
        <v>4</v>
      </c>
      <c r="C1729" s="1163" t="s">
        <v>5</v>
      </c>
      <c r="D1729" s="1165" t="s">
        <v>6</v>
      </c>
      <c r="E1729" s="1151" t="s">
        <v>7</v>
      </c>
      <c r="F1729" s="1153"/>
      <c r="G1729" s="1153"/>
      <c r="H1729" s="1153"/>
      <c r="I1729" s="1153"/>
      <c r="J1729" s="1153"/>
      <c r="K1729" s="1153"/>
      <c r="L1729" s="1154"/>
      <c r="M1729" s="1159"/>
      <c r="N1729" s="1159"/>
      <c r="O1729" s="1"/>
      <c r="P1729" s="1"/>
    </row>
    <row r="1730" spans="1:20" ht="18.75">
      <c r="A1730" s="1162"/>
      <c r="B1730" s="1162"/>
      <c r="C1730" s="1164"/>
      <c r="D1730" s="1166"/>
      <c r="E1730" s="1151" t="s">
        <v>8</v>
      </c>
      <c r="F1730" s="1153"/>
      <c r="G1730" s="1153"/>
      <c r="H1730" s="1153"/>
      <c r="I1730" s="1153"/>
      <c r="J1730" s="1153"/>
      <c r="K1730" s="1154"/>
      <c r="L1730" s="23" t="s">
        <v>9</v>
      </c>
      <c r="M1730" s="1160"/>
      <c r="N1730" s="1160"/>
      <c r="O1730" s="1"/>
      <c r="P1730" s="1"/>
    </row>
    <row r="1731" spans="1:20" ht="34.5" customHeight="1">
      <c r="A1731" s="3"/>
      <c r="B1731" s="3"/>
      <c r="C1731" s="1223" t="s">
        <v>524</v>
      </c>
      <c r="D1731" s="718" t="s">
        <v>29</v>
      </c>
      <c r="E1731" s="1191" t="s">
        <v>510</v>
      </c>
      <c r="F1731" s="1191"/>
      <c r="G1731" s="1191"/>
      <c r="H1731" s="1191"/>
      <c r="I1731" s="1191"/>
      <c r="J1731" s="1170" t="s">
        <v>525</v>
      </c>
      <c r="K1731" s="1171"/>
      <c r="L1731" s="1171"/>
      <c r="M1731" s="1172"/>
      <c r="N1731" s="591"/>
      <c r="O1731" s="1"/>
      <c r="P1731" s="1"/>
    </row>
    <row r="1732" spans="1:20" ht="15.95" customHeight="1">
      <c r="A1732" s="3"/>
      <c r="B1732" s="3"/>
      <c r="C1732" s="1224"/>
      <c r="D1732" s="29">
        <v>1</v>
      </c>
      <c r="E1732" s="1146" t="s">
        <v>286</v>
      </c>
      <c r="F1732" s="1146"/>
      <c r="G1732" s="1146"/>
      <c r="H1732" s="1173">
        <v>14260</v>
      </c>
      <c r="I1732" s="1175"/>
      <c r="J1732" s="1173">
        <f>SUM(H1732+14260*9/31)</f>
        <v>18400</v>
      </c>
      <c r="K1732" s="1174"/>
      <c r="L1732" s="1174"/>
      <c r="M1732" s="1175"/>
      <c r="N1732" s="1226" t="s">
        <v>518</v>
      </c>
      <c r="O1732" s="1"/>
      <c r="P1732" s="1"/>
      <c r="T1732" s="174"/>
    </row>
    <row r="1733" spans="1:20" ht="15.95" customHeight="1">
      <c r="A1733" s="3"/>
      <c r="B1733" s="3"/>
      <c r="C1733" s="1224"/>
      <c r="D1733" s="703">
        <v>1001</v>
      </c>
      <c r="E1733" s="1146" t="s">
        <v>31</v>
      </c>
      <c r="F1733" s="1146"/>
      <c r="G1733" s="1146"/>
      <c r="H1733" s="1173">
        <v>2120</v>
      </c>
      <c r="I1733" s="1175"/>
      <c r="J1733" s="1228">
        <f>SUM(H1733+2120*9/31)</f>
        <v>2735.483870967742</v>
      </c>
      <c r="K1733" s="1229"/>
      <c r="L1733" s="1229"/>
      <c r="M1733" s="1230"/>
      <c r="N1733" s="1227"/>
      <c r="O1733" s="1"/>
      <c r="P1733" s="1"/>
    </row>
    <row r="1734" spans="1:20" ht="18.75" customHeight="1">
      <c r="A1734" s="3"/>
      <c r="B1734" s="3"/>
      <c r="C1734" s="1224"/>
      <c r="D1734" s="703">
        <v>1210</v>
      </c>
      <c r="E1734" s="1146" t="s">
        <v>71</v>
      </c>
      <c r="F1734" s="1146"/>
      <c r="G1734" s="1146"/>
      <c r="H1734" s="1173">
        <v>1785</v>
      </c>
      <c r="I1734" s="1175"/>
      <c r="J1734" s="1228">
        <f>SUM(H1734+1785*9/31)</f>
        <v>2303.2258064516127</v>
      </c>
      <c r="K1734" s="1229"/>
      <c r="L1734" s="1229"/>
      <c r="M1734" s="1230"/>
      <c r="N1734" s="1227"/>
      <c r="O1734" s="1"/>
      <c r="P1734" s="1"/>
    </row>
    <row r="1735" spans="1:20" ht="15.95" customHeight="1">
      <c r="A1735" s="3"/>
      <c r="B1735" s="3"/>
      <c r="C1735" s="1224"/>
      <c r="D1735" s="703">
        <v>1300</v>
      </c>
      <c r="E1735" s="1146" t="s">
        <v>73</v>
      </c>
      <c r="F1735" s="1146"/>
      <c r="G1735" s="1146"/>
      <c r="H1735" s="1173">
        <v>1500</v>
      </c>
      <c r="I1735" s="1175"/>
      <c r="J1735" s="1228">
        <f>SUM(H1735+1500*9/31)</f>
        <v>1935.483870967742</v>
      </c>
      <c r="K1735" s="1229"/>
      <c r="L1735" s="1229"/>
      <c r="M1735" s="1230"/>
      <c r="N1735" s="1227"/>
      <c r="O1735" s="1"/>
      <c r="P1735" s="1"/>
    </row>
    <row r="1736" spans="1:20" ht="15.95" customHeight="1">
      <c r="A1736" s="3"/>
      <c r="B1736" s="3"/>
      <c r="C1736" s="1224"/>
      <c r="D1736" s="703">
        <v>1810</v>
      </c>
      <c r="E1736" s="1146" t="s">
        <v>304</v>
      </c>
      <c r="F1736" s="1146"/>
      <c r="G1736" s="1146"/>
      <c r="H1736" s="1173">
        <v>14415</v>
      </c>
      <c r="I1736" s="1175"/>
      <c r="J1736" s="1228">
        <f>SUM(H1736+14415*9/31)</f>
        <v>18600</v>
      </c>
      <c r="K1736" s="1229"/>
      <c r="L1736" s="1229"/>
      <c r="M1736" s="1230"/>
      <c r="N1736" s="1227"/>
      <c r="O1736" s="1"/>
      <c r="P1736" s="1"/>
    </row>
    <row r="1737" spans="1:20" ht="15.95" customHeight="1">
      <c r="A1737" s="3"/>
      <c r="B1737" s="3"/>
      <c r="C1737" s="1224"/>
      <c r="D1737" s="703">
        <v>1820</v>
      </c>
      <c r="E1737" s="1146" t="s">
        <v>72</v>
      </c>
      <c r="F1737" s="1146"/>
      <c r="G1737" s="1146"/>
      <c r="H1737" s="1173">
        <v>9000</v>
      </c>
      <c r="I1737" s="1175"/>
      <c r="J1737" s="1228">
        <f>SUM(H1737+9000*9/31)</f>
        <v>11612.903225806451</v>
      </c>
      <c r="K1737" s="1229"/>
      <c r="L1737" s="1229"/>
      <c r="M1737" s="1230"/>
      <c r="N1737" s="1227"/>
      <c r="O1737" s="1"/>
      <c r="P1737" s="1"/>
      <c r="T1737" s="174"/>
    </row>
    <row r="1738" spans="1:20" ht="15.95" customHeight="1">
      <c r="A1738" s="3"/>
      <c r="B1738" s="3"/>
      <c r="C1738" s="1224"/>
      <c r="D1738" s="703">
        <v>1978</v>
      </c>
      <c r="E1738" s="1146" t="s">
        <v>74</v>
      </c>
      <c r="F1738" s="1146"/>
      <c r="G1738" s="1146"/>
      <c r="H1738" s="1173">
        <v>6000</v>
      </c>
      <c r="I1738" s="1175"/>
      <c r="J1738" s="1228">
        <f>SUM(H1738+6000*9/31)</f>
        <v>7741.9354838709678</v>
      </c>
      <c r="K1738" s="1229"/>
      <c r="L1738" s="1229"/>
      <c r="M1738" s="1230"/>
      <c r="N1738" s="1227"/>
      <c r="O1738" s="1"/>
      <c r="P1738" s="1"/>
    </row>
    <row r="1739" spans="1:20" ht="15.95" customHeight="1">
      <c r="A1739" s="3"/>
      <c r="B1739" s="3"/>
      <c r="C1739" s="1224"/>
      <c r="D1739" s="703">
        <v>2347</v>
      </c>
      <c r="E1739" s="1146" t="s">
        <v>458</v>
      </c>
      <c r="F1739" s="1146"/>
      <c r="G1739" s="1146"/>
      <c r="H1739" s="1173">
        <v>1442</v>
      </c>
      <c r="I1739" s="1175"/>
      <c r="J1739" s="1228">
        <f>SUM(H1739+1442*9/31)</f>
        <v>1860.6451612903224</v>
      </c>
      <c r="K1739" s="1229"/>
      <c r="L1739" s="1229"/>
      <c r="M1739" s="1230"/>
      <c r="N1739" s="1227"/>
      <c r="O1739" s="1"/>
      <c r="P1739" s="1"/>
    </row>
    <row r="1740" spans="1:20" ht="15.95" customHeight="1">
      <c r="A1740" s="3"/>
      <c r="B1740" s="3"/>
      <c r="C1740" s="1224"/>
      <c r="D1740" s="703"/>
      <c r="E1740" s="1146"/>
      <c r="F1740" s="1146"/>
      <c r="G1740" s="1146"/>
      <c r="H1740" s="1173"/>
      <c r="I1740" s="1175"/>
      <c r="J1740" s="1173"/>
      <c r="K1740" s="1174"/>
      <c r="L1740" s="1174"/>
      <c r="M1740" s="1175"/>
      <c r="N1740" s="1227"/>
      <c r="O1740" s="1"/>
      <c r="P1740" s="1"/>
      <c r="R1740" s="174"/>
      <c r="S1740" s="174"/>
    </row>
    <row r="1741" spans="1:20" ht="15.95" customHeight="1">
      <c r="A1741" s="3"/>
      <c r="B1741" s="3"/>
      <c r="C1741" s="1224"/>
      <c r="D1741" s="703"/>
      <c r="E1741" s="1146"/>
      <c r="F1741" s="1146"/>
      <c r="G1741" s="1146"/>
      <c r="H1741" s="1173"/>
      <c r="I1741" s="1175"/>
      <c r="J1741" s="1173"/>
      <c r="K1741" s="1174"/>
      <c r="L1741" s="1174"/>
      <c r="M1741" s="1175"/>
      <c r="N1741" s="1227"/>
      <c r="O1741" s="1"/>
      <c r="P1741" s="1"/>
      <c r="R1741" s="174"/>
      <c r="S1741" s="174"/>
    </row>
    <row r="1742" spans="1:20" ht="15.95" customHeight="1">
      <c r="A1742" s="3"/>
      <c r="B1742" s="3"/>
      <c r="C1742" s="1224"/>
      <c r="D1742" s="703"/>
      <c r="E1742" s="1146"/>
      <c r="F1742" s="1146"/>
      <c r="G1742" s="1146"/>
      <c r="H1742" s="1173"/>
      <c r="I1742" s="1175"/>
      <c r="J1742" s="1173"/>
      <c r="K1742" s="1174"/>
      <c r="L1742" s="1174"/>
      <c r="M1742" s="1175"/>
      <c r="N1742" s="1227"/>
      <c r="O1742" s="1"/>
      <c r="P1742" s="1"/>
      <c r="R1742" s="174"/>
      <c r="S1742" s="174"/>
    </row>
    <row r="1743" spans="1:20" ht="15.95" customHeight="1">
      <c r="A1743" s="3"/>
      <c r="B1743" s="3"/>
      <c r="C1743" s="1224"/>
      <c r="D1743" s="703"/>
      <c r="E1743" s="1146"/>
      <c r="F1743" s="1146"/>
      <c r="G1743" s="1146"/>
      <c r="H1743" s="1173"/>
      <c r="I1743" s="1175"/>
      <c r="J1743" s="1173"/>
      <c r="K1743" s="1174"/>
      <c r="L1743" s="1174"/>
      <c r="M1743" s="1175"/>
      <c r="N1743" s="1227"/>
      <c r="O1743" s="1"/>
      <c r="P1743" s="1"/>
      <c r="R1743" s="174"/>
      <c r="S1743" s="174"/>
    </row>
    <row r="1744" spans="1:20" ht="15.75" customHeight="1">
      <c r="A1744" s="3"/>
      <c r="B1744" s="3"/>
      <c r="C1744" s="1225"/>
      <c r="D1744" s="703"/>
      <c r="E1744" s="1146"/>
      <c r="F1744" s="1146"/>
      <c r="G1744" s="1146"/>
      <c r="H1744" s="1173"/>
      <c r="I1744" s="1175"/>
      <c r="J1744" s="1173"/>
      <c r="K1744" s="1174"/>
      <c r="L1744" s="1174"/>
      <c r="M1744" s="1175"/>
      <c r="N1744" s="1227"/>
    </row>
    <row r="1745" spans="1:20" ht="15.75">
      <c r="A1745" s="714"/>
      <c r="B1745" s="714"/>
      <c r="C1745" s="703"/>
      <c r="D1745" s="1191" t="s">
        <v>310</v>
      </c>
      <c r="E1745" s="1191"/>
      <c r="F1745" s="1191"/>
      <c r="G1745" s="1191"/>
      <c r="H1745" s="1138">
        <f>SUM(H1732:I1744)</f>
        <v>50522</v>
      </c>
      <c r="I1745" s="1139"/>
      <c r="J1745" s="1220">
        <f>SUM(J1732:M1744)</f>
        <v>65189.677419354841</v>
      </c>
      <c r="K1745" s="1221"/>
      <c r="L1745" s="1221"/>
      <c r="M1745" s="1222"/>
      <c r="N1745" s="7"/>
    </row>
    <row r="1746" spans="1:20" ht="15.75">
      <c r="A1746" s="15"/>
      <c r="B1746" s="15"/>
      <c r="C1746" s="167"/>
      <c r="D1746" s="169"/>
      <c r="E1746" s="169"/>
      <c r="F1746" s="169"/>
      <c r="G1746" s="169"/>
      <c r="H1746" s="724"/>
      <c r="I1746" s="724"/>
      <c r="J1746" s="724"/>
      <c r="K1746" s="724"/>
      <c r="L1746" s="724"/>
      <c r="M1746" s="724"/>
      <c r="N1746" s="167"/>
    </row>
    <row r="1747" spans="1:20" ht="15.75">
      <c r="A1747" s="15"/>
      <c r="B1747" s="15"/>
      <c r="C1747" s="167"/>
      <c r="D1747" s="725"/>
      <c r="E1747" s="725"/>
      <c r="F1747" s="725"/>
      <c r="G1747" s="725"/>
      <c r="H1747" s="724"/>
      <c r="I1747" s="724"/>
      <c r="J1747" s="724"/>
      <c r="K1747" s="104"/>
      <c r="L1747" s="104"/>
      <c r="M1747" s="167"/>
      <c r="N1747" s="167"/>
    </row>
    <row r="1748" spans="1:20" s="21" customFormat="1" ht="18.75">
      <c r="A1748" s="1140" t="s">
        <v>12</v>
      </c>
      <c r="B1748" s="1140"/>
      <c r="C1748" s="1140"/>
      <c r="D1748" s="1141" t="s">
        <v>25</v>
      </c>
      <c r="E1748" s="1141"/>
      <c r="F1748" s="1141"/>
      <c r="G1748" s="1141"/>
      <c r="H1748" s="1141"/>
      <c r="I1748" s="19"/>
      <c r="J1748" s="5"/>
      <c r="K1748" s="5"/>
      <c r="L1748" s="720" t="s">
        <v>13</v>
      </c>
      <c r="M1748" s="720"/>
      <c r="N1748" s="720"/>
      <c r="O1748" s="20"/>
      <c r="P1748" s="19"/>
    </row>
    <row r="1750" spans="1:20" s="6" customFormat="1" ht="73.5" customHeight="1">
      <c r="A1750" s="1176" t="s">
        <v>14</v>
      </c>
      <c r="B1750" s="1176"/>
      <c r="C1750" s="1176"/>
      <c r="D1750" s="1176"/>
      <c r="E1750" s="1176"/>
      <c r="F1750" s="1176"/>
      <c r="G1750" s="1176"/>
      <c r="H1750" s="1176"/>
      <c r="I1750" s="1176"/>
      <c r="J1750" s="1176"/>
      <c r="K1750" s="1176"/>
      <c r="L1750" s="1176"/>
      <c r="M1750" s="1176"/>
      <c r="N1750" s="1176"/>
      <c r="O1750" s="5"/>
      <c r="P1750" s="5"/>
    </row>
    <row r="1751" spans="1:20" ht="15" customHeight="1">
      <c r="A1751" s="1206" t="s">
        <v>23</v>
      </c>
      <c r="B1751" s="1206"/>
      <c r="C1751" s="46"/>
      <c r="D1751" s="32"/>
      <c r="E1751" s="1207" t="s">
        <v>21</v>
      </c>
      <c r="F1751" s="1208"/>
      <c r="G1751" s="1208"/>
      <c r="H1751" s="1208"/>
      <c r="I1751" s="1209"/>
      <c r="J1751" s="1210"/>
      <c r="K1751" s="1211"/>
      <c r="L1751" s="1211"/>
      <c r="M1751" s="1211"/>
      <c r="N1751" s="1212"/>
      <c r="O1751" s="2"/>
      <c r="P1751" s="2"/>
    </row>
    <row r="1752" spans="1:20" ht="15.75" customHeight="1">
      <c r="A1752" s="1213" t="s">
        <v>26</v>
      </c>
      <c r="B1752" s="1213"/>
      <c r="C1752" s="714" t="s">
        <v>494</v>
      </c>
      <c r="D1752" s="98"/>
      <c r="E1752" s="1214" t="s">
        <v>20</v>
      </c>
      <c r="F1752" s="1215"/>
      <c r="G1752" s="1215"/>
      <c r="H1752" s="1215"/>
      <c r="I1752" s="1216"/>
      <c r="J1752" s="1210">
        <v>44835</v>
      </c>
      <c r="K1752" s="1217"/>
      <c r="L1752" s="1217"/>
      <c r="M1752" s="1217"/>
      <c r="N1752" s="1218"/>
      <c r="O1752" s="2"/>
      <c r="P1752" s="2"/>
    </row>
    <row r="1753" spans="1:20" ht="17.25" customHeight="1">
      <c r="A1753" s="1213" t="s">
        <v>15</v>
      </c>
      <c r="B1753" s="1213"/>
      <c r="C1753" s="714" t="s">
        <v>17</v>
      </c>
      <c r="D1753" s="98"/>
      <c r="E1753" s="1214" t="s">
        <v>18</v>
      </c>
      <c r="F1753" s="1215"/>
      <c r="G1753" s="1215"/>
      <c r="H1753" s="1215"/>
      <c r="I1753" s="1216"/>
      <c r="J1753" s="1219" t="s">
        <v>527</v>
      </c>
      <c r="K1753" s="1219"/>
      <c r="L1753" s="1219"/>
      <c r="M1753" s="1219"/>
      <c r="N1753" s="1219"/>
      <c r="O1753" s="2"/>
      <c r="P1753" s="2"/>
    </row>
    <row r="1754" spans="1:20" ht="17.25" customHeight="1">
      <c r="A1754" s="1213" t="s">
        <v>16</v>
      </c>
      <c r="B1754" s="1213"/>
      <c r="C1754" s="714"/>
      <c r="D1754" s="32"/>
      <c r="E1754" s="1206" t="s">
        <v>19</v>
      </c>
      <c r="F1754" s="1206"/>
      <c r="G1754" s="1206"/>
      <c r="H1754" s="1206"/>
      <c r="I1754" s="1206"/>
      <c r="J1754" s="1146" t="s">
        <v>86</v>
      </c>
      <c r="K1754" s="1146"/>
      <c r="L1754" s="1146"/>
      <c r="M1754" s="1146"/>
      <c r="N1754" s="1146"/>
      <c r="O1754" s="2"/>
      <c r="P1754" s="2"/>
    </row>
    <row r="1755" spans="1:20" ht="13.5" customHeight="1">
      <c r="A1755" s="1184" t="s">
        <v>0</v>
      </c>
      <c r="B1755" s="1184"/>
      <c r="C1755" s="33" t="s">
        <v>526</v>
      </c>
      <c r="D1755" s="97"/>
      <c r="E1755" s="1213" t="s">
        <v>22</v>
      </c>
      <c r="F1755" s="1213"/>
      <c r="G1755" s="1213"/>
      <c r="H1755" s="1184" t="s">
        <v>87</v>
      </c>
      <c r="I1755" s="1184"/>
      <c r="J1755" s="1213" t="s">
        <v>24</v>
      </c>
      <c r="K1755" s="1213"/>
      <c r="L1755" s="1213"/>
      <c r="M1755" s="1184" t="s">
        <v>332</v>
      </c>
      <c r="N1755" s="1184"/>
      <c r="O1755" s="4"/>
      <c r="P1755" s="1"/>
    </row>
    <row r="1756" spans="1:20" ht="18.75">
      <c r="A1756" s="1151" t="s">
        <v>1</v>
      </c>
      <c r="B1756" s="1153"/>
      <c r="C1756" s="1154"/>
      <c r="D1756" s="1155" t="s">
        <v>2</v>
      </c>
      <c r="E1756" s="1156"/>
      <c r="F1756" s="1156"/>
      <c r="G1756" s="1156"/>
      <c r="H1756" s="1156"/>
      <c r="I1756" s="1156"/>
      <c r="J1756" s="1156"/>
      <c r="K1756" s="1156"/>
      <c r="L1756" s="1157"/>
      <c r="M1756" s="1158" t="s">
        <v>10</v>
      </c>
      <c r="N1756" s="1158" t="s">
        <v>11</v>
      </c>
      <c r="O1756" s="1"/>
      <c r="P1756" s="1"/>
    </row>
    <row r="1757" spans="1:20" ht="18.75">
      <c r="A1757" s="1161" t="s">
        <v>3</v>
      </c>
      <c r="B1757" s="1161" t="s">
        <v>4</v>
      </c>
      <c r="C1757" s="1163" t="s">
        <v>5</v>
      </c>
      <c r="D1757" s="1165" t="s">
        <v>6</v>
      </c>
      <c r="E1757" s="1151" t="s">
        <v>7</v>
      </c>
      <c r="F1757" s="1153"/>
      <c r="G1757" s="1153"/>
      <c r="H1757" s="1153"/>
      <c r="I1757" s="1153"/>
      <c r="J1757" s="1153"/>
      <c r="K1757" s="1153"/>
      <c r="L1757" s="1154"/>
      <c r="M1757" s="1159"/>
      <c r="N1757" s="1159"/>
      <c r="O1757" s="1"/>
      <c r="P1757" s="1"/>
    </row>
    <row r="1758" spans="1:20" ht="18.75">
      <c r="A1758" s="1162"/>
      <c r="B1758" s="1162"/>
      <c r="C1758" s="1164"/>
      <c r="D1758" s="1166"/>
      <c r="E1758" s="1151" t="s">
        <v>8</v>
      </c>
      <c r="F1758" s="1153"/>
      <c r="G1758" s="1153"/>
      <c r="H1758" s="1153"/>
      <c r="I1758" s="1153"/>
      <c r="J1758" s="1153"/>
      <c r="K1758" s="1154"/>
      <c r="L1758" s="23" t="s">
        <v>9</v>
      </c>
      <c r="M1758" s="1160"/>
      <c r="N1758" s="1160"/>
      <c r="O1758" s="1"/>
      <c r="P1758" s="1"/>
    </row>
    <row r="1759" spans="1:20" ht="34.5" customHeight="1">
      <c r="A1759" s="3"/>
      <c r="B1759" s="3"/>
      <c r="C1759" s="1223" t="s">
        <v>528</v>
      </c>
      <c r="D1759" s="718" t="s">
        <v>29</v>
      </c>
      <c r="E1759" s="1191" t="s">
        <v>510</v>
      </c>
      <c r="F1759" s="1191"/>
      <c r="G1759" s="1191"/>
      <c r="H1759" s="1191"/>
      <c r="I1759" s="1191"/>
      <c r="J1759" s="1170" t="s">
        <v>516</v>
      </c>
      <c r="K1759" s="1171"/>
      <c r="L1759" s="1171"/>
      <c r="M1759" s="1172"/>
      <c r="N1759" s="591"/>
      <c r="O1759" s="1"/>
      <c r="P1759" s="1"/>
    </row>
    <row r="1760" spans="1:20" ht="15.95" customHeight="1">
      <c r="A1760" s="3"/>
      <c r="B1760" s="3"/>
      <c r="C1760" s="1224"/>
      <c r="D1760" s="29">
        <v>1</v>
      </c>
      <c r="E1760" s="1146" t="s">
        <v>286</v>
      </c>
      <c r="F1760" s="1146"/>
      <c r="G1760" s="1146"/>
      <c r="H1760" s="1173">
        <v>14260</v>
      </c>
      <c r="I1760" s="1175"/>
      <c r="J1760" s="1173">
        <f>SUM(H1760+14260*7/31)</f>
        <v>17480</v>
      </c>
      <c r="K1760" s="1174"/>
      <c r="L1760" s="1174"/>
      <c r="M1760" s="1175"/>
      <c r="N1760" s="1226" t="s">
        <v>511</v>
      </c>
      <c r="O1760" s="1"/>
      <c r="P1760" s="1"/>
      <c r="T1760" s="174"/>
    </row>
    <row r="1761" spans="1:20" ht="15.95" customHeight="1">
      <c r="A1761" s="3"/>
      <c r="B1761" s="3"/>
      <c r="C1761" s="1224"/>
      <c r="D1761" s="703">
        <v>1001</v>
      </c>
      <c r="E1761" s="1146" t="s">
        <v>31</v>
      </c>
      <c r="F1761" s="1146"/>
      <c r="G1761" s="1146"/>
      <c r="H1761" s="1173">
        <v>2120</v>
      </c>
      <c r="I1761" s="1175"/>
      <c r="J1761" s="1228">
        <f>SUM(H1761+2120*7/31)</f>
        <v>2598.7096774193546</v>
      </c>
      <c r="K1761" s="1229"/>
      <c r="L1761" s="1229"/>
      <c r="M1761" s="1230"/>
      <c r="N1761" s="1227"/>
      <c r="O1761" s="1"/>
      <c r="P1761" s="1"/>
    </row>
    <row r="1762" spans="1:20" ht="18.75" customHeight="1">
      <c r="A1762" s="3"/>
      <c r="B1762" s="3"/>
      <c r="C1762" s="1224"/>
      <c r="D1762" s="703">
        <v>1210</v>
      </c>
      <c r="E1762" s="1146" t="s">
        <v>71</v>
      </c>
      <c r="F1762" s="1146"/>
      <c r="G1762" s="1146"/>
      <c r="H1762" s="1173">
        <v>1785</v>
      </c>
      <c r="I1762" s="1175"/>
      <c r="J1762" s="1228">
        <f>SUM(H1762+1785*7/31)</f>
        <v>2188.0645161290322</v>
      </c>
      <c r="K1762" s="1229"/>
      <c r="L1762" s="1229"/>
      <c r="M1762" s="1230"/>
      <c r="N1762" s="1227"/>
      <c r="O1762" s="1"/>
      <c r="P1762" s="1"/>
    </row>
    <row r="1763" spans="1:20" ht="15.95" customHeight="1">
      <c r="A1763" s="3"/>
      <c r="B1763" s="3"/>
      <c r="C1763" s="1224"/>
      <c r="D1763" s="703">
        <v>1300</v>
      </c>
      <c r="E1763" s="1146" t="s">
        <v>73</v>
      </c>
      <c r="F1763" s="1146"/>
      <c r="G1763" s="1146"/>
      <c r="H1763" s="1173">
        <v>1500</v>
      </c>
      <c r="I1763" s="1175"/>
      <c r="J1763" s="1228">
        <f>SUM(H1763+1500*7/31)</f>
        <v>1838.7096774193549</v>
      </c>
      <c r="K1763" s="1229"/>
      <c r="L1763" s="1229"/>
      <c r="M1763" s="1230"/>
      <c r="N1763" s="1227"/>
      <c r="O1763" s="1"/>
      <c r="P1763" s="1"/>
    </row>
    <row r="1764" spans="1:20" ht="15.95" customHeight="1">
      <c r="A1764" s="3"/>
      <c r="B1764" s="3"/>
      <c r="C1764" s="1224"/>
      <c r="D1764" s="703">
        <v>1810</v>
      </c>
      <c r="E1764" s="1146" t="s">
        <v>304</v>
      </c>
      <c r="F1764" s="1146"/>
      <c r="G1764" s="1146"/>
      <c r="H1764" s="1173">
        <v>14415</v>
      </c>
      <c r="I1764" s="1175"/>
      <c r="J1764" s="1228">
        <f>SUM(H1764+14415*7/31)</f>
        <v>17670</v>
      </c>
      <c r="K1764" s="1229"/>
      <c r="L1764" s="1229"/>
      <c r="M1764" s="1230"/>
      <c r="N1764" s="1227"/>
      <c r="O1764" s="1"/>
      <c r="P1764" s="1"/>
    </row>
    <row r="1765" spans="1:20" ht="15.95" customHeight="1">
      <c r="A1765" s="3"/>
      <c r="B1765" s="3"/>
      <c r="C1765" s="1224"/>
      <c r="D1765" s="703">
        <v>1820</v>
      </c>
      <c r="E1765" s="1146" t="s">
        <v>72</v>
      </c>
      <c r="F1765" s="1146"/>
      <c r="G1765" s="1146"/>
      <c r="H1765" s="1173">
        <v>9000</v>
      </c>
      <c r="I1765" s="1175"/>
      <c r="J1765" s="1228">
        <f>SUM(H1765+9000*7/31)</f>
        <v>11032.258064516129</v>
      </c>
      <c r="K1765" s="1229"/>
      <c r="L1765" s="1229"/>
      <c r="M1765" s="1230"/>
      <c r="N1765" s="1227"/>
      <c r="O1765" s="1"/>
      <c r="P1765" s="1"/>
      <c r="T1765" s="174"/>
    </row>
    <row r="1766" spans="1:20" ht="15.95" customHeight="1">
      <c r="A1766" s="3"/>
      <c r="B1766" s="3"/>
      <c r="C1766" s="1224"/>
      <c r="D1766" s="703">
        <v>1978</v>
      </c>
      <c r="E1766" s="1146" t="s">
        <v>74</v>
      </c>
      <c r="F1766" s="1146"/>
      <c r="G1766" s="1146"/>
      <c r="H1766" s="1173">
        <v>6000</v>
      </c>
      <c r="I1766" s="1175"/>
      <c r="J1766" s="1228">
        <f>SUM(H1766+6000*7/31)</f>
        <v>7354.8387096774195</v>
      </c>
      <c r="K1766" s="1229"/>
      <c r="L1766" s="1229"/>
      <c r="M1766" s="1230"/>
      <c r="N1766" s="1227"/>
      <c r="O1766" s="1"/>
      <c r="P1766" s="1"/>
    </row>
    <row r="1767" spans="1:20" ht="15.95" customHeight="1">
      <c r="A1767" s="3"/>
      <c r="B1767" s="3"/>
      <c r="C1767" s="1224"/>
      <c r="D1767" s="703">
        <v>2347</v>
      </c>
      <c r="E1767" s="1146" t="s">
        <v>458</v>
      </c>
      <c r="F1767" s="1146"/>
      <c r="G1767" s="1146"/>
      <c r="H1767" s="1173">
        <v>1442</v>
      </c>
      <c r="I1767" s="1175"/>
      <c r="J1767" s="1228">
        <f>SUM(H1767+1442*7/31)</f>
        <v>1767.6129032258063</v>
      </c>
      <c r="K1767" s="1229"/>
      <c r="L1767" s="1229"/>
      <c r="M1767" s="1230"/>
      <c r="N1767" s="1227"/>
      <c r="O1767" s="1"/>
      <c r="P1767" s="1"/>
    </row>
    <row r="1768" spans="1:20" ht="15.95" customHeight="1">
      <c r="A1768" s="3"/>
      <c r="B1768" s="3"/>
      <c r="C1768" s="1224"/>
      <c r="D1768" s="703"/>
      <c r="E1768" s="1146"/>
      <c r="F1768" s="1146"/>
      <c r="G1768" s="1146"/>
      <c r="H1768" s="1173"/>
      <c r="I1768" s="1175"/>
      <c r="J1768" s="1173"/>
      <c r="K1768" s="1174"/>
      <c r="L1768" s="1174"/>
      <c r="M1768" s="1175"/>
      <c r="N1768" s="1227"/>
      <c r="O1768" s="1"/>
      <c r="P1768" s="1"/>
      <c r="R1768" s="174"/>
      <c r="S1768" s="174"/>
    </row>
    <row r="1769" spans="1:20" ht="15.95" customHeight="1">
      <c r="A1769" s="3"/>
      <c r="B1769" s="3"/>
      <c r="C1769" s="1224"/>
      <c r="D1769" s="703"/>
      <c r="E1769" s="1146"/>
      <c r="F1769" s="1146"/>
      <c r="G1769" s="1146"/>
      <c r="H1769" s="1173"/>
      <c r="I1769" s="1175"/>
      <c r="J1769" s="1173"/>
      <c r="K1769" s="1174"/>
      <c r="L1769" s="1174"/>
      <c r="M1769" s="1175"/>
      <c r="N1769" s="1227"/>
      <c r="O1769" s="1"/>
      <c r="P1769" s="1"/>
      <c r="R1769" s="174"/>
      <c r="S1769" s="174"/>
    </row>
    <row r="1770" spans="1:20" ht="15.95" customHeight="1">
      <c r="A1770" s="3"/>
      <c r="B1770" s="3"/>
      <c r="C1770" s="1224"/>
      <c r="D1770" s="703"/>
      <c r="E1770" s="1146"/>
      <c r="F1770" s="1146"/>
      <c r="G1770" s="1146"/>
      <c r="H1770" s="1173"/>
      <c r="I1770" s="1175"/>
      <c r="J1770" s="1173"/>
      <c r="K1770" s="1174"/>
      <c r="L1770" s="1174"/>
      <c r="M1770" s="1175"/>
      <c r="N1770" s="1227"/>
      <c r="O1770" s="1"/>
      <c r="P1770" s="1"/>
      <c r="R1770" s="174"/>
      <c r="S1770" s="174"/>
    </row>
    <row r="1771" spans="1:20" ht="15.95" customHeight="1">
      <c r="A1771" s="3"/>
      <c r="B1771" s="3"/>
      <c r="C1771" s="1224"/>
      <c r="D1771" s="703"/>
      <c r="E1771" s="1146"/>
      <c r="F1771" s="1146"/>
      <c r="G1771" s="1146"/>
      <c r="H1771" s="1173"/>
      <c r="I1771" s="1175"/>
      <c r="J1771" s="1173"/>
      <c r="K1771" s="1174"/>
      <c r="L1771" s="1174"/>
      <c r="M1771" s="1175"/>
      <c r="N1771" s="1227"/>
      <c r="O1771" s="1"/>
      <c r="P1771" s="1"/>
      <c r="R1771" s="174"/>
      <c r="S1771" s="174"/>
    </row>
    <row r="1772" spans="1:20" ht="15.75" customHeight="1">
      <c r="A1772" s="3"/>
      <c r="B1772" s="3"/>
      <c r="C1772" s="1225"/>
      <c r="D1772" s="703"/>
      <c r="E1772" s="1146"/>
      <c r="F1772" s="1146"/>
      <c r="G1772" s="1146"/>
      <c r="H1772" s="1173"/>
      <c r="I1772" s="1175"/>
      <c r="J1772" s="1173"/>
      <c r="K1772" s="1174"/>
      <c r="L1772" s="1174"/>
      <c r="M1772" s="1175"/>
      <c r="N1772" s="1227"/>
    </row>
    <row r="1773" spans="1:20" ht="15.75">
      <c r="A1773" s="714"/>
      <c r="B1773" s="714"/>
      <c r="C1773" s="703"/>
      <c r="D1773" s="1191" t="s">
        <v>310</v>
      </c>
      <c r="E1773" s="1191"/>
      <c r="F1773" s="1191"/>
      <c r="G1773" s="1191"/>
      <c r="H1773" s="1138">
        <f>SUM(H1760:I1772)</f>
        <v>50522</v>
      </c>
      <c r="I1773" s="1139"/>
      <c r="J1773" s="1220">
        <f>SUM(J1760:M1772)</f>
        <v>61930.193548387091</v>
      </c>
      <c r="K1773" s="1221"/>
      <c r="L1773" s="1221"/>
      <c r="M1773" s="1222"/>
      <c r="N1773" s="7"/>
    </row>
    <row r="1774" spans="1:20" ht="15.75">
      <c r="A1774" s="15"/>
      <c r="B1774" s="15"/>
      <c r="C1774" s="167"/>
      <c r="D1774" s="169"/>
      <c r="E1774" s="169"/>
      <c r="F1774" s="169"/>
      <c r="G1774" s="169"/>
      <c r="H1774" s="724"/>
      <c r="I1774" s="724"/>
      <c r="J1774" s="724"/>
      <c r="K1774" s="724"/>
      <c r="L1774" s="724"/>
      <c r="M1774" s="724"/>
      <c r="N1774" s="167"/>
    </row>
    <row r="1775" spans="1:20" ht="15.75">
      <c r="A1775" s="15"/>
      <c r="B1775" s="15"/>
      <c r="C1775" s="167"/>
      <c r="D1775" s="725"/>
      <c r="E1775" s="725"/>
      <c r="F1775" s="725"/>
      <c r="G1775" s="725"/>
      <c r="H1775" s="724"/>
      <c r="I1775" s="724"/>
      <c r="J1775" s="724"/>
      <c r="K1775" s="104"/>
      <c r="L1775" s="104"/>
      <c r="M1775" s="167"/>
      <c r="N1775" s="167"/>
    </row>
    <row r="1776" spans="1:20" s="21" customFormat="1" ht="18.75">
      <c r="A1776" s="1140" t="s">
        <v>12</v>
      </c>
      <c r="B1776" s="1140"/>
      <c r="C1776" s="1140"/>
      <c r="D1776" s="1141" t="s">
        <v>25</v>
      </c>
      <c r="E1776" s="1141"/>
      <c r="F1776" s="1141"/>
      <c r="G1776" s="1141"/>
      <c r="H1776" s="1141"/>
      <c r="I1776" s="19"/>
      <c r="J1776" s="5"/>
      <c r="K1776" s="5"/>
      <c r="L1776" s="720" t="s">
        <v>13</v>
      </c>
      <c r="M1776" s="720"/>
      <c r="N1776" s="720"/>
      <c r="O1776" s="20"/>
      <c r="P1776" s="19"/>
    </row>
    <row r="1778" spans="1:20" s="6" customFormat="1" ht="73.5" customHeight="1">
      <c r="A1778" s="1176" t="s">
        <v>14</v>
      </c>
      <c r="B1778" s="1176"/>
      <c r="C1778" s="1176"/>
      <c r="D1778" s="1176"/>
      <c r="E1778" s="1176"/>
      <c r="F1778" s="1176"/>
      <c r="G1778" s="1176"/>
      <c r="H1778" s="1176"/>
      <c r="I1778" s="1176"/>
      <c r="J1778" s="1176"/>
      <c r="K1778" s="1176"/>
      <c r="L1778" s="1176"/>
      <c r="M1778" s="1176"/>
      <c r="N1778" s="1176"/>
      <c r="O1778" s="5"/>
      <c r="P1778" s="5"/>
    </row>
    <row r="1779" spans="1:20" ht="15" customHeight="1">
      <c r="A1779" s="1206" t="s">
        <v>23</v>
      </c>
      <c r="B1779" s="1206"/>
      <c r="C1779" s="46"/>
      <c r="D1779" s="32"/>
      <c r="E1779" s="1207" t="s">
        <v>21</v>
      </c>
      <c r="F1779" s="1208"/>
      <c r="G1779" s="1208"/>
      <c r="H1779" s="1208"/>
      <c r="I1779" s="1209"/>
      <c r="J1779" s="1210"/>
      <c r="K1779" s="1211"/>
      <c r="L1779" s="1211"/>
      <c r="M1779" s="1211"/>
      <c r="N1779" s="1212"/>
      <c r="O1779" s="2"/>
      <c r="P1779" s="2"/>
    </row>
    <row r="1780" spans="1:20" ht="15.75" customHeight="1">
      <c r="A1780" s="1213" t="s">
        <v>26</v>
      </c>
      <c r="B1780" s="1213"/>
      <c r="C1780" s="714" t="s">
        <v>494</v>
      </c>
      <c r="D1780" s="98"/>
      <c r="E1780" s="1214" t="s">
        <v>20</v>
      </c>
      <c r="F1780" s="1215"/>
      <c r="G1780" s="1215"/>
      <c r="H1780" s="1215"/>
      <c r="I1780" s="1216"/>
      <c r="J1780" s="1210">
        <v>44835</v>
      </c>
      <c r="K1780" s="1217"/>
      <c r="L1780" s="1217"/>
      <c r="M1780" s="1217"/>
      <c r="N1780" s="1218"/>
      <c r="O1780" s="2"/>
      <c r="P1780" s="2"/>
    </row>
    <row r="1781" spans="1:20" ht="17.25" customHeight="1">
      <c r="A1781" s="1213" t="s">
        <v>15</v>
      </c>
      <c r="B1781" s="1213"/>
      <c r="C1781" s="714" t="s">
        <v>17</v>
      </c>
      <c r="D1781" s="98"/>
      <c r="E1781" s="1214" t="s">
        <v>18</v>
      </c>
      <c r="F1781" s="1215"/>
      <c r="G1781" s="1215"/>
      <c r="H1781" s="1215"/>
      <c r="I1781" s="1216"/>
      <c r="J1781" s="1219" t="s">
        <v>530</v>
      </c>
      <c r="K1781" s="1219"/>
      <c r="L1781" s="1219"/>
      <c r="M1781" s="1219"/>
      <c r="N1781" s="1219"/>
      <c r="O1781" s="2"/>
      <c r="P1781" s="2"/>
    </row>
    <row r="1782" spans="1:20" ht="17.25" customHeight="1">
      <c r="A1782" s="1213" t="s">
        <v>16</v>
      </c>
      <c r="B1782" s="1213"/>
      <c r="C1782" s="714"/>
      <c r="D1782" s="32"/>
      <c r="E1782" s="1206" t="s">
        <v>19</v>
      </c>
      <c r="F1782" s="1206"/>
      <c r="G1782" s="1206"/>
      <c r="H1782" s="1206"/>
      <c r="I1782" s="1206"/>
      <c r="J1782" s="1146" t="s">
        <v>139</v>
      </c>
      <c r="K1782" s="1146"/>
      <c r="L1782" s="1146"/>
      <c r="M1782" s="1146"/>
      <c r="N1782" s="1146"/>
      <c r="O1782" s="2"/>
      <c r="P1782" s="2"/>
    </row>
    <row r="1783" spans="1:20" ht="13.5" customHeight="1">
      <c r="A1783" s="1184" t="s">
        <v>0</v>
      </c>
      <c r="B1783" s="1184"/>
      <c r="C1783" s="33" t="s">
        <v>529</v>
      </c>
      <c r="D1783" s="97"/>
      <c r="E1783" s="1213" t="s">
        <v>22</v>
      </c>
      <c r="F1783" s="1213"/>
      <c r="G1783" s="1213"/>
      <c r="H1783" s="1184" t="s">
        <v>87</v>
      </c>
      <c r="I1783" s="1184"/>
      <c r="J1783" s="1213" t="s">
        <v>24</v>
      </c>
      <c r="K1783" s="1213"/>
      <c r="L1783" s="1213"/>
      <c r="M1783" s="1184" t="s">
        <v>332</v>
      </c>
      <c r="N1783" s="1184"/>
      <c r="O1783" s="4"/>
      <c r="P1783" s="1"/>
    </row>
    <row r="1784" spans="1:20" ht="18.75">
      <c r="A1784" s="1151" t="s">
        <v>1</v>
      </c>
      <c r="B1784" s="1153"/>
      <c r="C1784" s="1154"/>
      <c r="D1784" s="1155" t="s">
        <v>2</v>
      </c>
      <c r="E1784" s="1156"/>
      <c r="F1784" s="1156"/>
      <c r="G1784" s="1156"/>
      <c r="H1784" s="1156"/>
      <c r="I1784" s="1156"/>
      <c r="J1784" s="1156"/>
      <c r="K1784" s="1156"/>
      <c r="L1784" s="1157"/>
      <c r="M1784" s="1158" t="s">
        <v>10</v>
      </c>
      <c r="N1784" s="1158" t="s">
        <v>11</v>
      </c>
      <c r="O1784" s="1"/>
      <c r="P1784" s="1"/>
    </row>
    <row r="1785" spans="1:20" ht="18.75">
      <c r="A1785" s="1161" t="s">
        <v>3</v>
      </c>
      <c r="B1785" s="1161" t="s">
        <v>4</v>
      </c>
      <c r="C1785" s="1163" t="s">
        <v>5</v>
      </c>
      <c r="D1785" s="1165" t="s">
        <v>6</v>
      </c>
      <c r="E1785" s="1151" t="s">
        <v>7</v>
      </c>
      <c r="F1785" s="1153"/>
      <c r="G1785" s="1153"/>
      <c r="H1785" s="1153"/>
      <c r="I1785" s="1153"/>
      <c r="J1785" s="1153"/>
      <c r="K1785" s="1153"/>
      <c r="L1785" s="1154"/>
      <c r="M1785" s="1159"/>
      <c r="N1785" s="1159"/>
      <c r="O1785" s="1"/>
      <c r="P1785" s="1"/>
    </row>
    <row r="1786" spans="1:20" ht="18.75">
      <c r="A1786" s="1162"/>
      <c r="B1786" s="1162"/>
      <c r="C1786" s="1164"/>
      <c r="D1786" s="1166"/>
      <c r="E1786" s="1151" t="s">
        <v>8</v>
      </c>
      <c r="F1786" s="1153"/>
      <c r="G1786" s="1153"/>
      <c r="H1786" s="1153"/>
      <c r="I1786" s="1153"/>
      <c r="J1786" s="1153"/>
      <c r="K1786" s="1154"/>
      <c r="L1786" s="23" t="s">
        <v>9</v>
      </c>
      <c r="M1786" s="1160"/>
      <c r="N1786" s="1160"/>
      <c r="O1786" s="1"/>
      <c r="P1786" s="1"/>
    </row>
    <row r="1787" spans="1:20" ht="34.5" customHeight="1">
      <c r="A1787" s="3"/>
      <c r="B1787" s="3"/>
      <c r="C1787" s="1223" t="s">
        <v>531</v>
      </c>
      <c r="D1787" s="718" t="s">
        <v>29</v>
      </c>
      <c r="E1787" s="1191" t="s">
        <v>510</v>
      </c>
      <c r="F1787" s="1191"/>
      <c r="G1787" s="1191"/>
      <c r="H1787" s="1191"/>
      <c r="I1787" s="1191"/>
      <c r="J1787" s="1170" t="s">
        <v>525</v>
      </c>
      <c r="K1787" s="1171"/>
      <c r="L1787" s="1171"/>
      <c r="M1787" s="1172"/>
      <c r="N1787" s="591"/>
      <c r="O1787" s="1"/>
      <c r="P1787" s="1"/>
    </row>
    <row r="1788" spans="1:20" ht="15.95" customHeight="1">
      <c r="A1788" s="3"/>
      <c r="B1788" s="3"/>
      <c r="C1788" s="1224"/>
      <c r="D1788" s="29">
        <v>1</v>
      </c>
      <c r="E1788" s="1146" t="s">
        <v>286</v>
      </c>
      <c r="F1788" s="1146"/>
      <c r="G1788" s="1146"/>
      <c r="H1788" s="1173">
        <v>14260</v>
      </c>
      <c r="I1788" s="1175"/>
      <c r="J1788" s="1173">
        <f>SUM(H1788+14260*9/31)</f>
        <v>18400</v>
      </c>
      <c r="K1788" s="1174"/>
      <c r="L1788" s="1174"/>
      <c r="M1788" s="1175"/>
      <c r="N1788" s="1226" t="s">
        <v>518</v>
      </c>
      <c r="O1788" s="1"/>
      <c r="P1788" s="1"/>
      <c r="T1788" s="174"/>
    </row>
    <row r="1789" spans="1:20" ht="15.95" customHeight="1">
      <c r="A1789" s="3"/>
      <c r="B1789" s="3"/>
      <c r="C1789" s="1224"/>
      <c r="D1789" s="703">
        <v>1001</v>
      </c>
      <c r="E1789" s="1146" t="s">
        <v>31</v>
      </c>
      <c r="F1789" s="1146"/>
      <c r="G1789" s="1146"/>
      <c r="H1789" s="1173">
        <v>2120</v>
      </c>
      <c r="I1789" s="1175"/>
      <c r="J1789" s="1228">
        <f>SUM(H1789+2120*9/31)</f>
        <v>2735.483870967742</v>
      </c>
      <c r="K1789" s="1229"/>
      <c r="L1789" s="1229"/>
      <c r="M1789" s="1230"/>
      <c r="N1789" s="1227"/>
      <c r="O1789" s="1"/>
      <c r="P1789" s="1"/>
    </row>
    <row r="1790" spans="1:20" ht="18.75" customHeight="1">
      <c r="A1790" s="3"/>
      <c r="B1790" s="3"/>
      <c r="C1790" s="1224"/>
      <c r="D1790" s="703">
        <v>1210</v>
      </c>
      <c r="E1790" s="1146" t="s">
        <v>71</v>
      </c>
      <c r="F1790" s="1146"/>
      <c r="G1790" s="1146"/>
      <c r="H1790" s="1173">
        <v>1785</v>
      </c>
      <c r="I1790" s="1175"/>
      <c r="J1790" s="1228">
        <f>SUM(H1790+1785*9/31)</f>
        <v>2303.2258064516127</v>
      </c>
      <c r="K1790" s="1229"/>
      <c r="L1790" s="1229"/>
      <c r="M1790" s="1230"/>
      <c r="N1790" s="1227"/>
      <c r="O1790" s="1"/>
      <c r="P1790" s="1"/>
    </row>
    <row r="1791" spans="1:20" ht="15.95" customHeight="1">
      <c r="A1791" s="3"/>
      <c r="B1791" s="3"/>
      <c r="C1791" s="1224"/>
      <c r="D1791" s="703">
        <v>1300</v>
      </c>
      <c r="E1791" s="1146" t="s">
        <v>73</v>
      </c>
      <c r="F1791" s="1146"/>
      <c r="G1791" s="1146"/>
      <c r="H1791" s="1173">
        <v>1500</v>
      </c>
      <c r="I1791" s="1175"/>
      <c r="J1791" s="1228">
        <f>SUM(H1791+1500*9/31)</f>
        <v>1935.483870967742</v>
      </c>
      <c r="K1791" s="1229"/>
      <c r="L1791" s="1229"/>
      <c r="M1791" s="1230"/>
      <c r="N1791" s="1227"/>
      <c r="O1791" s="1"/>
      <c r="P1791" s="1"/>
    </row>
    <row r="1792" spans="1:20" ht="15.95" customHeight="1">
      <c r="A1792" s="3"/>
      <c r="B1792" s="3"/>
      <c r="C1792" s="1224"/>
      <c r="D1792" s="703">
        <v>1810</v>
      </c>
      <c r="E1792" s="1146" t="s">
        <v>304</v>
      </c>
      <c r="F1792" s="1146"/>
      <c r="G1792" s="1146"/>
      <c r="H1792" s="1173">
        <v>14415</v>
      </c>
      <c r="I1792" s="1175"/>
      <c r="J1792" s="1228">
        <f>SUM(H1792+14415*9/31)</f>
        <v>18600</v>
      </c>
      <c r="K1792" s="1229"/>
      <c r="L1792" s="1229"/>
      <c r="M1792" s="1230"/>
      <c r="N1792" s="1227"/>
      <c r="O1792" s="1"/>
      <c r="P1792" s="1"/>
    </row>
    <row r="1793" spans="1:20" ht="15.95" customHeight="1">
      <c r="A1793" s="3"/>
      <c r="B1793" s="3"/>
      <c r="C1793" s="1224"/>
      <c r="D1793" s="703">
        <v>1820</v>
      </c>
      <c r="E1793" s="1146" t="s">
        <v>72</v>
      </c>
      <c r="F1793" s="1146"/>
      <c r="G1793" s="1146"/>
      <c r="H1793" s="1173">
        <v>9000</v>
      </c>
      <c r="I1793" s="1175"/>
      <c r="J1793" s="1228">
        <f>SUM(H1793+9000*9/31)</f>
        <v>11612.903225806451</v>
      </c>
      <c r="K1793" s="1229"/>
      <c r="L1793" s="1229"/>
      <c r="M1793" s="1230"/>
      <c r="N1793" s="1227"/>
      <c r="O1793" s="1"/>
      <c r="P1793" s="1"/>
      <c r="T1793" s="174"/>
    </row>
    <row r="1794" spans="1:20" ht="15.95" customHeight="1">
      <c r="A1794" s="3"/>
      <c r="B1794" s="3"/>
      <c r="C1794" s="1224"/>
      <c r="D1794" s="703">
        <v>1978</v>
      </c>
      <c r="E1794" s="1146" t="s">
        <v>74</v>
      </c>
      <c r="F1794" s="1146"/>
      <c r="G1794" s="1146"/>
      <c r="H1794" s="1173">
        <v>6000</v>
      </c>
      <c r="I1794" s="1175"/>
      <c r="J1794" s="1228">
        <f>SUM(H1794+6000*9/31)</f>
        <v>7741.9354838709678</v>
      </c>
      <c r="K1794" s="1229"/>
      <c r="L1794" s="1229"/>
      <c r="M1794" s="1230"/>
      <c r="N1794" s="1227"/>
      <c r="O1794" s="1"/>
      <c r="P1794" s="1"/>
    </row>
    <row r="1795" spans="1:20" ht="15.95" customHeight="1">
      <c r="A1795" s="3"/>
      <c r="B1795" s="3"/>
      <c r="C1795" s="1224"/>
      <c r="D1795" s="703">
        <v>2347</v>
      </c>
      <c r="E1795" s="1146" t="s">
        <v>458</v>
      </c>
      <c r="F1795" s="1146"/>
      <c r="G1795" s="1146"/>
      <c r="H1795" s="1173">
        <v>1442</v>
      </c>
      <c r="I1795" s="1175"/>
      <c r="J1795" s="1228">
        <f>SUM(H1795+1442*9/31)</f>
        <v>1860.6451612903224</v>
      </c>
      <c r="K1795" s="1229"/>
      <c r="L1795" s="1229"/>
      <c r="M1795" s="1230"/>
      <c r="N1795" s="1227"/>
      <c r="O1795" s="1"/>
      <c r="P1795" s="1"/>
    </row>
    <row r="1796" spans="1:20" ht="15.95" customHeight="1">
      <c r="A1796" s="3"/>
      <c r="B1796" s="3"/>
      <c r="C1796" s="1224"/>
      <c r="D1796" s="703"/>
      <c r="E1796" s="1146"/>
      <c r="F1796" s="1146"/>
      <c r="G1796" s="1146"/>
      <c r="H1796" s="1173"/>
      <c r="I1796" s="1175"/>
      <c r="J1796" s="1173"/>
      <c r="K1796" s="1174"/>
      <c r="L1796" s="1174"/>
      <c r="M1796" s="1175"/>
      <c r="N1796" s="1227"/>
      <c r="O1796" s="1"/>
      <c r="P1796" s="1"/>
      <c r="R1796" s="174"/>
      <c r="S1796" s="174"/>
    </row>
    <row r="1797" spans="1:20" ht="15.95" customHeight="1">
      <c r="A1797" s="3"/>
      <c r="B1797" s="3"/>
      <c r="C1797" s="1224"/>
      <c r="D1797" s="703"/>
      <c r="E1797" s="1146"/>
      <c r="F1797" s="1146"/>
      <c r="G1797" s="1146"/>
      <c r="H1797" s="1173"/>
      <c r="I1797" s="1175"/>
      <c r="J1797" s="1173"/>
      <c r="K1797" s="1174"/>
      <c r="L1797" s="1174"/>
      <c r="M1797" s="1175"/>
      <c r="N1797" s="1227"/>
      <c r="O1797" s="1"/>
      <c r="P1797" s="1"/>
      <c r="R1797" s="174"/>
      <c r="S1797" s="174"/>
    </row>
    <row r="1798" spans="1:20" ht="15.95" customHeight="1">
      <c r="A1798" s="3"/>
      <c r="B1798" s="3"/>
      <c r="C1798" s="1224"/>
      <c r="D1798" s="703"/>
      <c r="E1798" s="1146"/>
      <c r="F1798" s="1146"/>
      <c r="G1798" s="1146"/>
      <c r="H1798" s="1173"/>
      <c r="I1798" s="1175"/>
      <c r="J1798" s="1173"/>
      <c r="K1798" s="1174"/>
      <c r="L1798" s="1174"/>
      <c r="M1798" s="1175"/>
      <c r="N1798" s="1227"/>
      <c r="O1798" s="1"/>
      <c r="P1798" s="1"/>
      <c r="R1798" s="174"/>
      <c r="S1798" s="174"/>
    </row>
    <row r="1799" spans="1:20" ht="15.95" customHeight="1">
      <c r="A1799" s="3"/>
      <c r="B1799" s="3"/>
      <c r="C1799" s="1224"/>
      <c r="D1799" s="703"/>
      <c r="E1799" s="1146"/>
      <c r="F1799" s="1146"/>
      <c r="G1799" s="1146"/>
      <c r="H1799" s="1173"/>
      <c r="I1799" s="1175"/>
      <c r="J1799" s="1173"/>
      <c r="K1799" s="1174"/>
      <c r="L1799" s="1174"/>
      <c r="M1799" s="1175"/>
      <c r="N1799" s="1227"/>
      <c r="O1799" s="1"/>
      <c r="P1799" s="1"/>
      <c r="R1799" s="174"/>
      <c r="S1799" s="174"/>
    </row>
    <row r="1800" spans="1:20" ht="15.75" customHeight="1">
      <c r="A1800" s="3"/>
      <c r="B1800" s="3"/>
      <c r="C1800" s="1225"/>
      <c r="D1800" s="703"/>
      <c r="E1800" s="1146"/>
      <c r="F1800" s="1146"/>
      <c r="G1800" s="1146"/>
      <c r="H1800" s="1173"/>
      <c r="I1800" s="1175"/>
      <c r="J1800" s="1173"/>
      <c r="K1800" s="1174"/>
      <c r="L1800" s="1174"/>
      <c r="M1800" s="1175"/>
      <c r="N1800" s="1227"/>
    </row>
    <row r="1801" spans="1:20" ht="15.75">
      <c r="A1801" s="714"/>
      <c r="B1801" s="714"/>
      <c r="C1801" s="703"/>
      <c r="D1801" s="1191" t="s">
        <v>310</v>
      </c>
      <c r="E1801" s="1191"/>
      <c r="F1801" s="1191"/>
      <c r="G1801" s="1191"/>
      <c r="H1801" s="1138">
        <f>SUM(H1788:I1800)</f>
        <v>50522</v>
      </c>
      <c r="I1801" s="1139"/>
      <c r="J1801" s="1220">
        <f>SUM(J1788:M1800)</f>
        <v>65189.677419354841</v>
      </c>
      <c r="K1801" s="1221"/>
      <c r="L1801" s="1221"/>
      <c r="M1801" s="1222"/>
      <c r="N1801" s="7"/>
    </row>
    <row r="1802" spans="1:20" ht="15.75">
      <c r="A1802" s="15"/>
      <c r="B1802" s="15"/>
      <c r="C1802" s="167"/>
      <c r="D1802" s="169"/>
      <c r="E1802" s="169"/>
      <c r="F1802" s="169"/>
      <c r="G1802" s="169"/>
      <c r="H1802" s="724"/>
      <c r="I1802" s="724"/>
      <c r="J1802" s="724"/>
      <c r="K1802" s="724"/>
      <c r="L1802" s="724"/>
      <c r="M1802" s="724"/>
      <c r="N1802" s="167"/>
    </row>
    <row r="1803" spans="1:20" ht="15.75">
      <c r="A1803" s="15"/>
      <c r="B1803" s="15"/>
      <c r="C1803" s="167"/>
      <c r="D1803" s="725"/>
      <c r="E1803" s="725"/>
      <c r="F1803" s="725"/>
      <c r="G1803" s="725"/>
      <c r="H1803" s="724"/>
      <c r="I1803" s="724"/>
      <c r="J1803" s="724"/>
      <c r="K1803" s="104"/>
      <c r="L1803" s="104"/>
      <c r="M1803" s="167"/>
      <c r="N1803" s="167"/>
    </row>
    <row r="1804" spans="1:20" s="21" customFormat="1" ht="18.75">
      <c r="A1804" s="1140" t="s">
        <v>12</v>
      </c>
      <c r="B1804" s="1140"/>
      <c r="C1804" s="1140"/>
      <c r="D1804" s="1141" t="s">
        <v>25</v>
      </c>
      <c r="E1804" s="1141"/>
      <c r="F1804" s="1141"/>
      <c r="G1804" s="1141"/>
      <c r="H1804" s="1141"/>
      <c r="I1804" s="19"/>
      <c r="J1804" s="5"/>
      <c r="K1804" s="5"/>
      <c r="L1804" s="720" t="s">
        <v>13</v>
      </c>
      <c r="M1804" s="720"/>
      <c r="N1804" s="720"/>
      <c r="O1804" s="20"/>
      <c r="P1804" s="19"/>
    </row>
    <row r="1806" spans="1:20" s="6" customFormat="1" ht="73.5" customHeight="1">
      <c r="A1806" s="1176" t="s">
        <v>14</v>
      </c>
      <c r="B1806" s="1176"/>
      <c r="C1806" s="1176"/>
      <c r="D1806" s="1176"/>
      <c r="E1806" s="1176"/>
      <c r="F1806" s="1176"/>
      <c r="G1806" s="1176"/>
      <c r="H1806" s="1176"/>
      <c r="I1806" s="1176"/>
      <c r="J1806" s="1176"/>
      <c r="K1806" s="1176"/>
      <c r="L1806" s="1176"/>
      <c r="M1806" s="1176"/>
      <c r="N1806" s="1176"/>
      <c r="O1806" s="5"/>
      <c r="P1806" s="5"/>
    </row>
    <row r="1807" spans="1:20" ht="15" customHeight="1">
      <c r="A1807" s="1206" t="s">
        <v>23</v>
      </c>
      <c r="B1807" s="1206"/>
      <c r="C1807" s="46"/>
      <c r="D1807" s="32"/>
      <c r="E1807" s="1207" t="s">
        <v>21</v>
      </c>
      <c r="F1807" s="1208"/>
      <c r="G1807" s="1208"/>
      <c r="H1807" s="1208"/>
      <c r="I1807" s="1209"/>
      <c r="J1807" s="1210"/>
      <c r="K1807" s="1211"/>
      <c r="L1807" s="1211"/>
      <c r="M1807" s="1211"/>
      <c r="N1807" s="1212"/>
      <c r="O1807" s="2"/>
      <c r="P1807" s="2"/>
    </row>
    <row r="1808" spans="1:20" ht="15.75" customHeight="1">
      <c r="A1808" s="1213" t="s">
        <v>26</v>
      </c>
      <c r="B1808" s="1213"/>
      <c r="C1808" s="714" t="s">
        <v>494</v>
      </c>
      <c r="D1808" s="98"/>
      <c r="E1808" s="1214" t="s">
        <v>20</v>
      </c>
      <c r="F1808" s="1215"/>
      <c r="G1808" s="1215"/>
      <c r="H1808" s="1215"/>
      <c r="I1808" s="1216"/>
      <c r="J1808" s="1210">
        <v>44835</v>
      </c>
      <c r="K1808" s="1217"/>
      <c r="L1808" s="1217"/>
      <c r="M1808" s="1217"/>
      <c r="N1808" s="1218"/>
      <c r="O1808" s="2"/>
      <c r="P1808" s="2"/>
    </row>
    <row r="1809" spans="1:20" ht="17.25" customHeight="1">
      <c r="A1809" s="1213" t="s">
        <v>15</v>
      </c>
      <c r="B1809" s="1213"/>
      <c r="C1809" s="714" t="s">
        <v>17</v>
      </c>
      <c r="D1809" s="98"/>
      <c r="E1809" s="1214" t="s">
        <v>18</v>
      </c>
      <c r="F1809" s="1215"/>
      <c r="G1809" s="1215"/>
      <c r="H1809" s="1215"/>
      <c r="I1809" s="1216"/>
      <c r="J1809" s="1219" t="s">
        <v>533</v>
      </c>
      <c r="K1809" s="1219"/>
      <c r="L1809" s="1219"/>
      <c r="M1809" s="1219"/>
      <c r="N1809" s="1219"/>
      <c r="O1809" s="2"/>
      <c r="P1809" s="2"/>
    </row>
    <row r="1810" spans="1:20" ht="17.25" customHeight="1">
      <c r="A1810" s="1213" t="s">
        <v>16</v>
      </c>
      <c r="B1810" s="1213"/>
      <c r="C1810" s="714"/>
      <c r="D1810" s="32"/>
      <c r="E1810" s="1206" t="s">
        <v>19</v>
      </c>
      <c r="F1810" s="1206"/>
      <c r="G1810" s="1206"/>
      <c r="H1810" s="1206"/>
      <c r="I1810" s="1206"/>
      <c r="J1810" s="1146" t="s">
        <v>139</v>
      </c>
      <c r="K1810" s="1146"/>
      <c r="L1810" s="1146"/>
      <c r="M1810" s="1146"/>
      <c r="N1810" s="1146"/>
      <c r="O1810" s="2"/>
      <c r="P1810" s="2"/>
    </row>
    <row r="1811" spans="1:20" ht="13.5" customHeight="1">
      <c r="A1811" s="1184" t="s">
        <v>0</v>
      </c>
      <c r="B1811" s="1184"/>
      <c r="C1811" s="33" t="s">
        <v>532</v>
      </c>
      <c r="D1811" s="97"/>
      <c r="E1811" s="1213" t="s">
        <v>22</v>
      </c>
      <c r="F1811" s="1213"/>
      <c r="G1811" s="1213"/>
      <c r="H1811" s="1184" t="s">
        <v>87</v>
      </c>
      <c r="I1811" s="1184"/>
      <c r="J1811" s="1213" t="s">
        <v>24</v>
      </c>
      <c r="K1811" s="1213"/>
      <c r="L1811" s="1213"/>
      <c r="M1811" s="1184" t="s">
        <v>332</v>
      </c>
      <c r="N1811" s="1184"/>
      <c r="O1811" s="4"/>
      <c r="P1811" s="1"/>
    </row>
    <row r="1812" spans="1:20" ht="18.75">
      <c r="A1812" s="1151" t="s">
        <v>1</v>
      </c>
      <c r="B1812" s="1153"/>
      <c r="C1812" s="1154"/>
      <c r="D1812" s="1155" t="s">
        <v>2</v>
      </c>
      <c r="E1812" s="1156"/>
      <c r="F1812" s="1156"/>
      <c r="G1812" s="1156"/>
      <c r="H1812" s="1156"/>
      <c r="I1812" s="1156"/>
      <c r="J1812" s="1156"/>
      <c r="K1812" s="1156"/>
      <c r="L1812" s="1157"/>
      <c r="M1812" s="1158" t="s">
        <v>10</v>
      </c>
      <c r="N1812" s="1158" t="s">
        <v>11</v>
      </c>
      <c r="O1812" s="1"/>
      <c r="P1812" s="1"/>
    </row>
    <row r="1813" spans="1:20" ht="18.75">
      <c r="A1813" s="1161" t="s">
        <v>3</v>
      </c>
      <c r="B1813" s="1161" t="s">
        <v>4</v>
      </c>
      <c r="C1813" s="1163" t="s">
        <v>5</v>
      </c>
      <c r="D1813" s="1165" t="s">
        <v>6</v>
      </c>
      <c r="E1813" s="1151" t="s">
        <v>7</v>
      </c>
      <c r="F1813" s="1153"/>
      <c r="G1813" s="1153"/>
      <c r="H1813" s="1153"/>
      <c r="I1813" s="1153"/>
      <c r="J1813" s="1153"/>
      <c r="K1813" s="1153"/>
      <c r="L1813" s="1154"/>
      <c r="M1813" s="1159"/>
      <c r="N1813" s="1159"/>
      <c r="O1813" s="1"/>
      <c r="P1813" s="1"/>
    </row>
    <row r="1814" spans="1:20" ht="18.75">
      <c r="A1814" s="1162"/>
      <c r="B1814" s="1162"/>
      <c r="C1814" s="1164"/>
      <c r="D1814" s="1166"/>
      <c r="E1814" s="1151" t="s">
        <v>8</v>
      </c>
      <c r="F1814" s="1153"/>
      <c r="G1814" s="1153"/>
      <c r="H1814" s="1153"/>
      <c r="I1814" s="1153"/>
      <c r="J1814" s="1153"/>
      <c r="K1814" s="1154"/>
      <c r="L1814" s="23" t="s">
        <v>9</v>
      </c>
      <c r="M1814" s="1160"/>
      <c r="N1814" s="1160"/>
      <c r="O1814" s="1"/>
      <c r="P1814" s="1"/>
    </row>
    <row r="1815" spans="1:20" ht="34.5" customHeight="1">
      <c r="A1815" s="3"/>
      <c r="B1815" s="3"/>
      <c r="C1815" s="1223" t="s">
        <v>534</v>
      </c>
      <c r="D1815" s="718" t="s">
        <v>29</v>
      </c>
      <c r="E1815" s="1191" t="s">
        <v>510</v>
      </c>
      <c r="F1815" s="1191"/>
      <c r="G1815" s="1191"/>
      <c r="H1815" s="1191"/>
      <c r="I1815" s="1191"/>
      <c r="J1815" s="1170" t="s">
        <v>525</v>
      </c>
      <c r="K1815" s="1171"/>
      <c r="L1815" s="1171"/>
      <c r="M1815" s="1172"/>
      <c r="N1815" s="591"/>
      <c r="O1815" s="1"/>
      <c r="P1815" s="1"/>
    </row>
    <row r="1816" spans="1:20" ht="15.95" customHeight="1">
      <c r="A1816" s="3"/>
      <c r="B1816" s="3"/>
      <c r="C1816" s="1224"/>
      <c r="D1816" s="29">
        <v>1</v>
      </c>
      <c r="E1816" s="1146" t="s">
        <v>286</v>
      </c>
      <c r="F1816" s="1146"/>
      <c r="G1816" s="1146"/>
      <c r="H1816" s="1173">
        <v>14260</v>
      </c>
      <c r="I1816" s="1175"/>
      <c r="J1816" s="1173">
        <f>SUM(H1816+14260*9/31)</f>
        <v>18400</v>
      </c>
      <c r="K1816" s="1174"/>
      <c r="L1816" s="1174"/>
      <c r="M1816" s="1175"/>
      <c r="N1816" s="1226" t="s">
        <v>518</v>
      </c>
      <c r="O1816" s="1"/>
      <c r="P1816" s="1"/>
      <c r="T1816" s="174"/>
    </row>
    <row r="1817" spans="1:20" ht="15.95" customHeight="1">
      <c r="A1817" s="3"/>
      <c r="B1817" s="3"/>
      <c r="C1817" s="1224"/>
      <c r="D1817" s="703">
        <v>1001</v>
      </c>
      <c r="E1817" s="1146" t="s">
        <v>31</v>
      </c>
      <c r="F1817" s="1146"/>
      <c r="G1817" s="1146"/>
      <c r="H1817" s="1173">
        <v>2120</v>
      </c>
      <c r="I1817" s="1175"/>
      <c r="J1817" s="1228">
        <f>SUM(H1817+2120*9/31)</f>
        <v>2735.483870967742</v>
      </c>
      <c r="K1817" s="1229"/>
      <c r="L1817" s="1229"/>
      <c r="M1817" s="1230"/>
      <c r="N1817" s="1227"/>
      <c r="O1817" s="1"/>
      <c r="P1817" s="1"/>
    </row>
    <row r="1818" spans="1:20" ht="18.75" customHeight="1">
      <c r="A1818" s="3"/>
      <c r="B1818" s="3"/>
      <c r="C1818" s="1224"/>
      <c r="D1818" s="703">
        <v>1210</v>
      </c>
      <c r="E1818" s="1146" t="s">
        <v>71</v>
      </c>
      <c r="F1818" s="1146"/>
      <c r="G1818" s="1146"/>
      <c r="H1818" s="1173">
        <v>1785</v>
      </c>
      <c r="I1818" s="1175"/>
      <c r="J1818" s="1228">
        <f>SUM(H1818+1785*9/31)</f>
        <v>2303.2258064516127</v>
      </c>
      <c r="K1818" s="1229"/>
      <c r="L1818" s="1229"/>
      <c r="M1818" s="1230"/>
      <c r="N1818" s="1227"/>
      <c r="O1818" s="1"/>
      <c r="P1818" s="1"/>
    </row>
    <row r="1819" spans="1:20" ht="15.95" customHeight="1">
      <c r="A1819" s="3"/>
      <c r="B1819" s="3"/>
      <c r="C1819" s="1224"/>
      <c r="D1819" s="703">
        <v>1300</v>
      </c>
      <c r="E1819" s="1146" t="s">
        <v>73</v>
      </c>
      <c r="F1819" s="1146"/>
      <c r="G1819" s="1146"/>
      <c r="H1819" s="1173">
        <v>1500</v>
      </c>
      <c r="I1819" s="1175"/>
      <c r="J1819" s="1228">
        <f>SUM(H1819+1500*9/31)</f>
        <v>1935.483870967742</v>
      </c>
      <c r="K1819" s="1229"/>
      <c r="L1819" s="1229"/>
      <c r="M1819" s="1230"/>
      <c r="N1819" s="1227"/>
      <c r="O1819" s="1"/>
      <c r="P1819" s="1"/>
    </row>
    <row r="1820" spans="1:20" ht="15.95" customHeight="1">
      <c r="A1820" s="3"/>
      <c r="B1820" s="3"/>
      <c r="C1820" s="1224"/>
      <c r="D1820" s="703">
        <v>1810</v>
      </c>
      <c r="E1820" s="1146" t="s">
        <v>304</v>
      </c>
      <c r="F1820" s="1146"/>
      <c r="G1820" s="1146"/>
      <c r="H1820" s="1173">
        <v>14415</v>
      </c>
      <c r="I1820" s="1175"/>
      <c r="J1820" s="1228">
        <f>SUM(H1820+14415*9/31)</f>
        <v>18600</v>
      </c>
      <c r="K1820" s="1229"/>
      <c r="L1820" s="1229"/>
      <c r="M1820" s="1230"/>
      <c r="N1820" s="1227"/>
      <c r="O1820" s="1"/>
      <c r="P1820" s="1"/>
    </row>
    <row r="1821" spans="1:20" ht="15.95" customHeight="1">
      <c r="A1821" s="3"/>
      <c r="B1821" s="3"/>
      <c r="C1821" s="1224"/>
      <c r="D1821" s="703">
        <v>1820</v>
      </c>
      <c r="E1821" s="1146" t="s">
        <v>72</v>
      </c>
      <c r="F1821" s="1146"/>
      <c r="G1821" s="1146"/>
      <c r="H1821" s="1173">
        <v>9000</v>
      </c>
      <c r="I1821" s="1175"/>
      <c r="J1821" s="1228">
        <f>SUM(H1821+9000*9/31)</f>
        <v>11612.903225806451</v>
      </c>
      <c r="K1821" s="1229"/>
      <c r="L1821" s="1229"/>
      <c r="M1821" s="1230"/>
      <c r="N1821" s="1227"/>
      <c r="O1821" s="1"/>
      <c r="P1821" s="1"/>
      <c r="T1821" s="174"/>
    </row>
    <row r="1822" spans="1:20" ht="15.95" customHeight="1">
      <c r="A1822" s="3"/>
      <c r="B1822" s="3"/>
      <c r="C1822" s="1224"/>
      <c r="D1822" s="703">
        <v>1978</v>
      </c>
      <c r="E1822" s="1146" t="s">
        <v>74</v>
      </c>
      <c r="F1822" s="1146"/>
      <c r="G1822" s="1146"/>
      <c r="H1822" s="1173">
        <v>6000</v>
      </c>
      <c r="I1822" s="1175"/>
      <c r="J1822" s="1228">
        <f>SUM(H1822+6000*9/31)</f>
        <v>7741.9354838709678</v>
      </c>
      <c r="K1822" s="1229"/>
      <c r="L1822" s="1229"/>
      <c r="M1822" s="1230"/>
      <c r="N1822" s="1227"/>
      <c r="O1822" s="1"/>
      <c r="P1822" s="1"/>
    </row>
    <row r="1823" spans="1:20" ht="15.95" customHeight="1">
      <c r="A1823" s="3"/>
      <c r="B1823" s="3"/>
      <c r="C1823" s="1224"/>
      <c r="D1823" s="703">
        <v>2347</v>
      </c>
      <c r="E1823" s="1146" t="s">
        <v>458</v>
      </c>
      <c r="F1823" s="1146"/>
      <c r="G1823" s="1146"/>
      <c r="H1823" s="1173">
        <v>1442</v>
      </c>
      <c r="I1823" s="1175"/>
      <c r="J1823" s="1228">
        <f>SUM(H1823+1442*9/31)</f>
        <v>1860.6451612903224</v>
      </c>
      <c r="K1823" s="1229"/>
      <c r="L1823" s="1229"/>
      <c r="M1823" s="1230"/>
      <c r="N1823" s="1227"/>
      <c r="O1823" s="1"/>
      <c r="P1823" s="1"/>
    </row>
    <row r="1824" spans="1:20" ht="15.95" customHeight="1">
      <c r="A1824" s="3"/>
      <c r="B1824" s="3"/>
      <c r="C1824" s="1224"/>
      <c r="D1824" s="703"/>
      <c r="E1824" s="1146"/>
      <c r="F1824" s="1146"/>
      <c r="G1824" s="1146"/>
      <c r="H1824" s="1173"/>
      <c r="I1824" s="1175"/>
      <c r="J1824" s="1173"/>
      <c r="K1824" s="1174"/>
      <c r="L1824" s="1174"/>
      <c r="M1824" s="1175"/>
      <c r="N1824" s="1227"/>
      <c r="O1824" s="1"/>
      <c r="P1824" s="1"/>
      <c r="R1824" s="174"/>
      <c r="S1824" s="174"/>
    </row>
    <row r="1825" spans="1:19" ht="15.95" customHeight="1">
      <c r="A1825" s="3"/>
      <c r="B1825" s="3"/>
      <c r="C1825" s="1224"/>
      <c r="D1825" s="703"/>
      <c r="E1825" s="1146"/>
      <c r="F1825" s="1146"/>
      <c r="G1825" s="1146"/>
      <c r="H1825" s="1173"/>
      <c r="I1825" s="1175"/>
      <c r="J1825" s="1173"/>
      <c r="K1825" s="1174"/>
      <c r="L1825" s="1174"/>
      <c r="M1825" s="1175"/>
      <c r="N1825" s="1227"/>
      <c r="O1825" s="1"/>
      <c r="P1825" s="1"/>
      <c r="R1825" s="174"/>
      <c r="S1825" s="174"/>
    </row>
    <row r="1826" spans="1:19" ht="15.95" customHeight="1">
      <c r="A1826" s="3"/>
      <c r="B1826" s="3"/>
      <c r="C1826" s="1224"/>
      <c r="D1826" s="703"/>
      <c r="E1826" s="1146"/>
      <c r="F1826" s="1146"/>
      <c r="G1826" s="1146"/>
      <c r="H1826" s="1173"/>
      <c r="I1826" s="1175"/>
      <c r="J1826" s="1173"/>
      <c r="K1826" s="1174"/>
      <c r="L1826" s="1174"/>
      <c r="M1826" s="1175"/>
      <c r="N1826" s="1227"/>
      <c r="O1826" s="1"/>
      <c r="P1826" s="1"/>
      <c r="R1826" s="174"/>
      <c r="S1826" s="174"/>
    </row>
    <row r="1827" spans="1:19" ht="15.95" customHeight="1">
      <c r="A1827" s="3"/>
      <c r="B1827" s="3"/>
      <c r="C1827" s="1224"/>
      <c r="D1827" s="703"/>
      <c r="E1827" s="1146"/>
      <c r="F1827" s="1146"/>
      <c r="G1827" s="1146"/>
      <c r="H1827" s="1173"/>
      <c r="I1827" s="1175"/>
      <c r="J1827" s="1173"/>
      <c r="K1827" s="1174"/>
      <c r="L1827" s="1174"/>
      <c r="M1827" s="1175"/>
      <c r="N1827" s="1227"/>
      <c r="O1827" s="1"/>
      <c r="P1827" s="1"/>
      <c r="R1827" s="174"/>
      <c r="S1827" s="174"/>
    </row>
    <row r="1828" spans="1:19" ht="15.75" customHeight="1">
      <c r="A1828" s="3"/>
      <c r="B1828" s="3"/>
      <c r="C1828" s="1225"/>
      <c r="D1828" s="703"/>
      <c r="E1828" s="1146"/>
      <c r="F1828" s="1146"/>
      <c r="G1828" s="1146"/>
      <c r="H1828" s="1173"/>
      <c r="I1828" s="1175"/>
      <c r="J1828" s="1173"/>
      <c r="K1828" s="1174"/>
      <c r="L1828" s="1174"/>
      <c r="M1828" s="1175"/>
      <c r="N1828" s="1227"/>
    </row>
    <row r="1829" spans="1:19" ht="15.75">
      <c r="A1829" s="714"/>
      <c r="B1829" s="714"/>
      <c r="C1829" s="703"/>
      <c r="D1829" s="1191" t="s">
        <v>310</v>
      </c>
      <c r="E1829" s="1191"/>
      <c r="F1829" s="1191"/>
      <c r="G1829" s="1191"/>
      <c r="H1829" s="1138">
        <f>SUM(H1816:I1828)</f>
        <v>50522</v>
      </c>
      <c r="I1829" s="1139"/>
      <c r="J1829" s="1220">
        <f>SUM(J1816:M1828)</f>
        <v>65189.677419354841</v>
      </c>
      <c r="K1829" s="1221"/>
      <c r="L1829" s="1221"/>
      <c r="M1829" s="1222"/>
      <c r="N1829" s="7"/>
    </row>
    <row r="1830" spans="1:19" ht="15.75">
      <c r="A1830" s="15"/>
      <c r="B1830" s="15"/>
      <c r="C1830" s="167"/>
      <c r="D1830" s="169"/>
      <c r="E1830" s="169"/>
      <c r="F1830" s="169"/>
      <c r="G1830" s="169"/>
      <c r="H1830" s="724"/>
      <c r="I1830" s="724"/>
      <c r="J1830" s="724"/>
      <c r="K1830" s="724"/>
      <c r="L1830" s="724"/>
      <c r="M1830" s="724"/>
      <c r="N1830" s="167"/>
    </row>
    <row r="1831" spans="1:19" ht="15.75">
      <c r="A1831" s="15"/>
      <c r="B1831" s="15"/>
      <c r="C1831" s="167"/>
      <c r="D1831" s="725"/>
      <c r="E1831" s="725"/>
      <c r="F1831" s="725"/>
      <c r="G1831" s="725"/>
      <c r="H1831" s="724"/>
      <c r="I1831" s="724"/>
      <c r="J1831" s="724"/>
      <c r="K1831" s="104"/>
      <c r="L1831" s="104"/>
      <c r="M1831" s="167"/>
      <c r="N1831" s="167"/>
    </row>
    <row r="1832" spans="1:19" s="21" customFormat="1" ht="18.75">
      <c r="A1832" s="1140" t="s">
        <v>12</v>
      </c>
      <c r="B1832" s="1140"/>
      <c r="C1832" s="1140"/>
      <c r="D1832" s="1141" t="s">
        <v>25</v>
      </c>
      <c r="E1832" s="1141"/>
      <c r="F1832" s="1141"/>
      <c r="G1832" s="1141"/>
      <c r="H1832" s="1141"/>
      <c r="I1832" s="19"/>
      <c r="J1832" s="5"/>
      <c r="K1832" s="5"/>
      <c r="L1832" s="720" t="s">
        <v>13</v>
      </c>
      <c r="M1832" s="720"/>
      <c r="N1832" s="720"/>
      <c r="O1832" s="20"/>
      <c r="P1832" s="19"/>
    </row>
    <row r="1834" spans="1:19" s="6" customFormat="1" ht="73.5" customHeight="1">
      <c r="A1834" s="1176" t="s">
        <v>14</v>
      </c>
      <c r="B1834" s="1176"/>
      <c r="C1834" s="1176"/>
      <c r="D1834" s="1176"/>
      <c r="E1834" s="1176"/>
      <c r="F1834" s="1176"/>
      <c r="G1834" s="1176"/>
      <c r="H1834" s="1176"/>
      <c r="I1834" s="1176"/>
      <c r="J1834" s="1176"/>
      <c r="K1834" s="1176"/>
      <c r="L1834" s="1176"/>
      <c r="M1834" s="1176"/>
      <c r="N1834" s="1176"/>
      <c r="O1834" s="5"/>
      <c r="P1834" s="5"/>
    </row>
    <row r="1835" spans="1:19" ht="15" customHeight="1">
      <c r="A1835" s="1206" t="s">
        <v>23</v>
      </c>
      <c r="B1835" s="1206"/>
      <c r="C1835" s="46"/>
      <c r="D1835" s="32"/>
      <c r="E1835" s="1207" t="s">
        <v>21</v>
      </c>
      <c r="F1835" s="1208"/>
      <c r="G1835" s="1208"/>
      <c r="H1835" s="1208"/>
      <c r="I1835" s="1209"/>
      <c r="J1835" s="1210"/>
      <c r="K1835" s="1211"/>
      <c r="L1835" s="1211"/>
      <c r="M1835" s="1211"/>
      <c r="N1835" s="1212"/>
      <c r="O1835" s="2"/>
      <c r="P1835" s="2"/>
    </row>
    <row r="1836" spans="1:19" ht="15.75" customHeight="1">
      <c r="A1836" s="1213" t="s">
        <v>26</v>
      </c>
      <c r="B1836" s="1213"/>
      <c r="C1836" s="714" t="s">
        <v>494</v>
      </c>
      <c r="D1836" s="98"/>
      <c r="E1836" s="1214" t="s">
        <v>20</v>
      </c>
      <c r="F1836" s="1215"/>
      <c r="G1836" s="1215"/>
      <c r="H1836" s="1215"/>
      <c r="I1836" s="1216"/>
      <c r="J1836" s="1210">
        <v>44835</v>
      </c>
      <c r="K1836" s="1217"/>
      <c r="L1836" s="1217"/>
      <c r="M1836" s="1217"/>
      <c r="N1836" s="1218"/>
      <c r="O1836" s="2"/>
      <c r="P1836" s="2"/>
    </row>
    <row r="1837" spans="1:19" ht="17.25" customHeight="1">
      <c r="A1837" s="1213" t="s">
        <v>15</v>
      </c>
      <c r="B1837" s="1213"/>
      <c r="C1837" s="714" t="s">
        <v>17</v>
      </c>
      <c r="D1837" s="98"/>
      <c r="E1837" s="1214" t="s">
        <v>18</v>
      </c>
      <c r="F1837" s="1215"/>
      <c r="G1837" s="1215"/>
      <c r="H1837" s="1215"/>
      <c r="I1837" s="1216"/>
      <c r="J1837" s="1219" t="s">
        <v>536</v>
      </c>
      <c r="K1837" s="1219"/>
      <c r="L1837" s="1219"/>
      <c r="M1837" s="1219"/>
      <c r="N1837" s="1219"/>
      <c r="O1837" s="2"/>
      <c r="P1837" s="2"/>
    </row>
    <row r="1838" spans="1:19" ht="17.25" customHeight="1">
      <c r="A1838" s="1213" t="s">
        <v>16</v>
      </c>
      <c r="B1838" s="1213"/>
      <c r="C1838" s="714"/>
      <c r="D1838" s="32"/>
      <c r="E1838" s="1206" t="s">
        <v>19</v>
      </c>
      <c r="F1838" s="1206"/>
      <c r="G1838" s="1206"/>
      <c r="H1838" s="1206"/>
      <c r="I1838" s="1206"/>
      <c r="J1838" s="1146" t="s">
        <v>139</v>
      </c>
      <c r="K1838" s="1146"/>
      <c r="L1838" s="1146"/>
      <c r="M1838" s="1146"/>
      <c r="N1838" s="1146"/>
      <c r="O1838" s="2"/>
      <c r="P1838" s="2"/>
    </row>
    <row r="1839" spans="1:19" ht="13.5" customHeight="1">
      <c r="A1839" s="1184" t="s">
        <v>0</v>
      </c>
      <c r="B1839" s="1184"/>
      <c r="C1839" s="33" t="s">
        <v>535</v>
      </c>
      <c r="D1839" s="97"/>
      <c r="E1839" s="1213" t="s">
        <v>22</v>
      </c>
      <c r="F1839" s="1213"/>
      <c r="G1839" s="1213"/>
      <c r="H1839" s="1184" t="s">
        <v>87</v>
      </c>
      <c r="I1839" s="1184"/>
      <c r="J1839" s="1213" t="s">
        <v>24</v>
      </c>
      <c r="K1839" s="1213"/>
      <c r="L1839" s="1213"/>
      <c r="M1839" s="1184" t="s">
        <v>332</v>
      </c>
      <c r="N1839" s="1184"/>
      <c r="O1839" s="4"/>
      <c r="P1839" s="1"/>
    </row>
    <row r="1840" spans="1:19" ht="18.75">
      <c r="A1840" s="1151" t="s">
        <v>1</v>
      </c>
      <c r="B1840" s="1153"/>
      <c r="C1840" s="1154"/>
      <c r="D1840" s="1155" t="s">
        <v>2</v>
      </c>
      <c r="E1840" s="1156"/>
      <c r="F1840" s="1156"/>
      <c r="G1840" s="1156"/>
      <c r="H1840" s="1156"/>
      <c r="I1840" s="1156"/>
      <c r="J1840" s="1156"/>
      <c r="K1840" s="1156"/>
      <c r="L1840" s="1157"/>
      <c r="M1840" s="1158" t="s">
        <v>10</v>
      </c>
      <c r="N1840" s="1158" t="s">
        <v>11</v>
      </c>
      <c r="O1840" s="1"/>
      <c r="P1840" s="1"/>
    </row>
    <row r="1841" spans="1:20" ht="18.75">
      <c r="A1841" s="1161" t="s">
        <v>3</v>
      </c>
      <c r="B1841" s="1161" t="s">
        <v>4</v>
      </c>
      <c r="C1841" s="1163" t="s">
        <v>5</v>
      </c>
      <c r="D1841" s="1165" t="s">
        <v>6</v>
      </c>
      <c r="E1841" s="1151" t="s">
        <v>7</v>
      </c>
      <c r="F1841" s="1153"/>
      <c r="G1841" s="1153"/>
      <c r="H1841" s="1153"/>
      <c r="I1841" s="1153"/>
      <c r="J1841" s="1153"/>
      <c r="K1841" s="1153"/>
      <c r="L1841" s="1154"/>
      <c r="M1841" s="1159"/>
      <c r="N1841" s="1159"/>
      <c r="O1841" s="1"/>
      <c r="P1841" s="1"/>
    </row>
    <row r="1842" spans="1:20" ht="18.75">
      <c r="A1842" s="1162"/>
      <c r="B1842" s="1162"/>
      <c r="C1842" s="1164"/>
      <c r="D1842" s="1166"/>
      <c r="E1842" s="1151" t="s">
        <v>8</v>
      </c>
      <c r="F1842" s="1153"/>
      <c r="G1842" s="1153"/>
      <c r="H1842" s="1153"/>
      <c r="I1842" s="1153"/>
      <c r="J1842" s="1153"/>
      <c r="K1842" s="1154"/>
      <c r="L1842" s="23" t="s">
        <v>9</v>
      </c>
      <c r="M1842" s="1160"/>
      <c r="N1842" s="1160"/>
      <c r="O1842" s="1"/>
      <c r="P1842" s="1"/>
    </row>
    <row r="1843" spans="1:20" ht="34.5" customHeight="1">
      <c r="A1843" s="3"/>
      <c r="B1843" s="3"/>
      <c r="C1843" s="1223" t="s">
        <v>537</v>
      </c>
      <c r="D1843" s="718" t="s">
        <v>29</v>
      </c>
      <c r="E1843" s="1191" t="s">
        <v>510</v>
      </c>
      <c r="F1843" s="1191"/>
      <c r="G1843" s="1191"/>
      <c r="H1843" s="1191"/>
      <c r="I1843" s="1191"/>
      <c r="J1843" s="1170" t="s">
        <v>516</v>
      </c>
      <c r="K1843" s="1171"/>
      <c r="L1843" s="1171"/>
      <c r="M1843" s="1172"/>
      <c r="N1843" s="591"/>
      <c r="O1843" s="1"/>
      <c r="P1843" s="1"/>
    </row>
    <row r="1844" spans="1:20" ht="15.95" customHeight="1">
      <c r="A1844" s="3"/>
      <c r="B1844" s="3"/>
      <c r="C1844" s="1224"/>
      <c r="D1844" s="29">
        <v>1</v>
      </c>
      <c r="E1844" s="1146" t="s">
        <v>286</v>
      </c>
      <c r="F1844" s="1146"/>
      <c r="G1844" s="1146"/>
      <c r="H1844" s="1173">
        <v>14260</v>
      </c>
      <c r="I1844" s="1175"/>
      <c r="J1844" s="1173">
        <f>SUM(H1844+14260*7/31)</f>
        <v>17480</v>
      </c>
      <c r="K1844" s="1174"/>
      <c r="L1844" s="1174"/>
      <c r="M1844" s="1175"/>
      <c r="N1844" s="1226" t="s">
        <v>518</v>
      </c>
      <c r="O1844" s="1"/>
      <c r="P1844" s="1"/>
      <c r="T1844" s="174"/>
    </row>
    <row r="1845" spans="1:20" ht="15.95" customHeight="1">
      <c r="A1845" s="3"/>
      <c r="B1845" s="3"/>
      <c r="C1845" s="1224"/>
      <c r="D1845" s="703">
        <v>1001</v>
      </c>
      <c r="E1845" s="1146" t="s">
        <v>31</v>
      </c>
      <c r="F1845" s="1146"/>
      <c r="G1845" s="1146"/>
      <c r="H1845" s="1173">
        <v>2120</v>
      </c>
      <c r="I1845" s="1175"/>
      <c r="J1845" s="1228">
        <f>SUM(H1845+2120*7/31)</f>
        <v>2598.7096774193546</v>
      </c>
      <c r="K1845" s="1229"/>
      <c r="L1845" s="1229"/>
      <c r="M1845" s="1230"/>
      <c r="N1845" s="1227"/>
      <c r="O1845" s="1"/>
      <c r="P1845" s="1"/>
    </row>
    <row r="1846" spans="1:20" ht="18.75" customHeight="1">
      <c r="A1846" s="3"/>
      <c r="B1846" s="3"/>
      <c r="C1846" s="1224"/>
      <c r="D1846" s="703">
        <v>1210</v>
      </c>
      <c r="E1846" s="1146" t="s">
        <v>71</v>
      </c>
      <c r="F1846" s="1146"/>
      <c r="G1846" s="1146"/>
      <c r="H1846" s="1173">
        <v>1785</v>
      </c>
      <c r="I1846" s="1175"/>
      <c r="J1846" s="1228">
        <f>SUM(H1846+1785*7/31)</f>
        <v>2188.0645161290322</v>
      </c>
      <c r="K1846" s="1229"/>
      <c r="L1846" s="1229"/>
      <c r="M1846" s="1230"/>
      <c r="N1846" s="1227"/>
      <c r="O1846" s="1"/>
      <c r="P1846" s="1"/>
    </row>
    <row r="1847" spans="1:20" ht="15.95" customHeight="1">
      <c r="A1847" s="3"/>
      <c r="B1847" s="3"/>
      <c r="C1847" s="1224"/>
      <c r="D1847" s="703">
        <v>1300</v>
      </c>
      <c r="E1847" s="1146" t="s">
        <v>73</v>
      </c>
      <c r="F1847" s="1146"/>
      <c r="G1847" s="1146"/>
      <c r="H1847" s="1173">
        <v>1500</v>
      </c>
      <c r="I1847" s="1175"/>
      <c r="J1847" s="1228">
        <f>SUM(H1847+1500*7/31)</f>
        <v>1838.7096774193549</v>
      </c>
      <c r="K1847" s="1229"/>
      <c r="L1847" s="1229"/>
      <c r="M1847" s="1230"/>
      <c r="N1847" s="1227"/>
      <c r="O1847" s="1"/>
      <c r="P1847" s="1"/>
    </row>
    <row r="1848" spans="1:20" ht="15.95" customHeight="1">
      <c r="A1848" s="3"/>
      <c r="B1848" s="3"/>
      <c r="C1848" s="1224"/>
      <c r="D1848" s="703">
        <v>1810</v>
      </c>
      <c r="E1848" s="1146" t="s">
        <v>304</v>
      </c>
      <c r="F1848" s="1146"/>
      <c r="G1848" s="1146"/>
      <c r="H1848" s="1173">
        <v>14415</v>
      </c>
      <c r="I1848" s="1175"/>
      <c r="J1848" s="1228">
        <f>SUM(H1848+14415*7/31)</f>
        <v>17670</v>
      </c>
      <c r="K1848" s="1229"/>
      <c r="L1848" s="1229"/>
      <c r="M1848" s="1230"/>
      <c r="N1848" s="1227"/>
      <c r="O1848" s="1"/>
      <c r="P1848" s="1"/>
    </row>
    <row r="1849" spans="1:20" ht="15.95" customHeight="1">
      <c r="A1849" s="3"/>
      <c r="B1849" s="3"/>
      <c r="C1849" s="1224"/>
      <c r="D1849" s="703">
        <v>1820</v>
      </c>
      <c r="E1849" s="1146" t="s">
        <v>72</v>
      </c>
      <c r="F1849" s="1146"/>
      <c r="G1849" s="1146"/>
      <c r="H1849" s="1173">
        <v>9000</v>
      </c>
      <c r="I1849" s="1175"/>
      <c r="J1849" s="1228">
        <f>SUM(H1849+9000*7/31)</f>
        <v>11032.258064516129</v>
      </c>
      <c r="K1849" s="1229"/>
      <c r="L1849" s="1229"/>
      <c r="M1849" s="1230"/>
      <c r="N1849" s="1227"/>
      <c r="O1849" s="1"/>
      <c r="P1849" s="1"/>
      <c r="T1849" s="174"/>
    </row>
    <row r="1850" spans="1:20" ht="15.95" customHeight="1">
      <c r="A1850" s="3"/>
      <c r="B1850" s="3"/>
      <c r="C1850" s="1224"/>
      <c r="D1850" s="703">
        <v>1978</v>
      </c>
      <c r="E1850" s="1146" t="s">
        <v>74</v>
      </c>
      <c r="F1850" s="1146"/>
      <c r="G1850" s="1146"/>
      <c r="H1850" s="1173">
        <v>6000</v>
      </c>
      <c r="I1850" s="1175"/>
      <c r="J1850" s="1228">
        <f>SUM(H1850+6000*7/31)</f>
        <v>7354.8387096774195</v>
      </c>
      <c r="K1850" s="1229"/>
      <c r="L1850" s="1229"/>
      <c r="M1850" s="1230"/>
      <c r="N1850" s="1227"/>
      <c r="O1850" s="1"/>
      <c r="P1850" s="1"/>
    </row>
    <row r="1851" spans="1:20" ht="15.95" customHeight="1">
      <c r="A1851" s="3"/>
      <c r="B1851" s="3"/>
      <c r="C1851" s="1224"/>
      <c r="D1851" s="703">
        <v>2347</v>
      </c>
      <c r="E1851" s="1146" t="s">
        <v>458</v>
      </c>
      <c r="F1851" s="1146"/>
      <c r="G1851" s="1146"/>
      <c r="H1851" s="1173">
        <v>1442</v>
      </c>
      <c r="I1851" s="1175"/>
      <c r="J1851" s="1228">
        <f>SUM(H1851+1442*7/31)</f>
        <v>1767.6129032258063</v>
      </c>
      <c r="K1851" s="1229"/>
      <c r="L1851" s="1229"/>
      <c r="M1851" s="1230"/>
      <c r="N1851" s="1227"/>
      <c r="O1851" s="1"/>
      <c r="P1851" s="1"/>
    </row>
    <row r="1852" spans="1:20" ht="15.95" customHeight="1">
      <c r="A1852" s="3"/>
      <c r="B1852" s="3"/>
      <c r="C1852" s="1224"/>
      <c r="D1852" s="703"/>
      <c r="E1852" s="1146"/>
      <c r="F1852" s="1146"/>
      <c r="G1852" s="1146"/>
      <c r="H1852" s="1173"/>
      <c r="I1852" s="1175"/>
      <c r="J1852" s="1173"/>
      <c r="K1852" s="1174"/>
      <c r="L1852" s="1174"/>
      <c r="M1852" s="1175"/>
      <c r="N1852" s="1227"/>
      <c r="O1852" s="1"/>
      <c r="P1852" s="1"/>
      <c r="R1852" s="174"/>
      <c r="S1852" s="174"/>
    </row>
    <row r="1853" spans="1:20" ht="15.95" customHeight="1">
      <c r="A1853" s="3"/>
      <c r="B1853" s="3"/>
      <c r="C1853" s="1224"/>
      <c r="D1853" s="703"/>
      <c r="E1853" s="1146"/>
      <c r="F1853" s="1146"/>
      <c r="G1853" s="1146"/>
      <c r="H1853" s="1173"/>
      <c r="I1853" s="1175"/>
      <c r="J1853" s="1173"/>
      <c r="K1853" s="1174"/>
      <c r="L1853" s="1174"/>
      <c r="M1853" s="1175"/>
      <c r="N1853" s="1227"/>
      <c r="O1853" s="1"/>
      <c r="P1853" s="1"/>
      <c r="R1853" s="174"/>
      <c r="S1853" s="174"/>
    </row>
    <row r="1854" spans="1:20" ht="15.95" customHeight="1">
      <c r="A1854" s="3"/>
      <c r="B1854" s="3"/>
      <c r="C1854" s="1224"/>
      <c r="D1854" s="703"/>
      <c r="E1854" s="1146"/>
      <c r="F1854" s="1146"/>
      <c r="G1854" s="1146"/>
      <c r="H1854" s="1173"/>
      <c r="I1854" s="1175"/>
      <c r="J1854" s="1173"/>
      <c r="K1854" s="1174"/>
      <c r="L1854" s="1174"/>
      <c r="M1854" s="1175"/>
      <c r="N1854" s="1227"/>
      <c r="O1854" s="1"/>
      <c r="P1854" s="1"/>
      <c r="R1854" s="174"/>
      <c r="S1854" s="174"/>
    </row>
    <row r="1855" spans="1:20" ht="15.95" customHeight="1">
      <c r="A1855" s="3"/>
      <c r="B1855" s="3"/>
      <c r="C1855" s="1224"/>
      <c r="D1855" s="703"/>
      <c r="E1855" s="1146"/>
      <c r="F1855" s="1146"/>
      <c r="G1855" s="1146"/>
      <c r="H1855" s="1173"/>
      <c r="I1855" s="1175"/>
      <c r="J1855" s="1173"/>
      <c r="K1855" s="1174"/>
      <c r="L1855" s="1174"/>
      <c r="M1855" s="1175"/>
      <c r="N1855" s="1227"/>
      <c r="O1855" s="1"/>
      <c r="P1855" s="1"/>
      <c r="R1855" s="174"/>
      <c r="S1855" s="174"/>
    </row>
    <row r="1856" spans="1:20" ht="15.75" customHeight="1">
      <c r="A1856" s="3"/>
      <c r="B1856" s="3"/>
      <c r="C1856" s="1225"/>
      <c r="D1856" s="703"/>
      <c r="E1856" s="1146"/>
      <c r="F1856" s="1146"/>
      <c r="G1856" s="1146"/>
      <c r="H1856" s="1173"/>
      <c r="I1856" s="1175"/>
      <c r="J1856" s="1173"/>
      <c r="K1856" s="1174"/>
      <c r="L1856" s="1174"/>
      <c r="M1856" s="1175"/>
      <c r="N1856" s="1227"/>
    </row>
    <row r="1857" spans="1:20" ht="15.75">
      <c r="A1857" s="714"/>
      <c r="B1857" s="714"/>
      <c r="C1857" s="703"/>
      <c r="D1857" s="1191" t="s">
        <v>310</v>
      </c>
      <c r="E1857" s="1191"/>
      <c r="F1857" s="1191"/>
      <c r="G1857" s="1191"/>
      <c r="H1857" s="1138">
        <f>SUM(H1844:I1856)</f>
        <v>50522</v>
      </c>
      <c r="I1857" s="1139"/>
      <c r="J1857" s="1220">
        <f>SUM(J1844:M1856)</f>
        <v>61930.193548387091</v>
      </c>
      <c r="K1857" s="1221"/>
      <c r="L1857" s="1221"/>
      <c r="M1857" s="1222"/>
      <c r="N1857" s="7"/>
    </row>
    <row r="1858" spans="1:20" ht="15.75">
      <c r="A1858" s="15"/>
      <c r="B1858" s="15"/>
      <c r="C1858" s="167"/>
      <c r="D1858" s="169"/>
      <c r="E1858" s="169"/>
      <c r="F1858" s="169"/>
      <c r="G1858" s="169"/>
      <c r="H1858" s="724"/>
      <c r="I1858" s="724"/>
      <c r="J1858" s="724"/>
      <c r="K1858" s="724"/>
      <c r="L1858" s="724"/>
      <c r="M1858" s="724"/>
      <c r="N1858" s="167"/>
    </row>
    <row r="1859" spans="1:20" ht="15.75">
      <c r="A1859" s="15"/>
      <c r="B1859" s="15"/>
      <c r="C1859" s="167"/>
      <c r="D1859" s="725"/>
      <c r="E1859" s="725"/>
      <c r="F1859" s="725"/>
      <c r="G1859" s="725"/>
      <c r="H1859" s="724"/>
      <c r="I1859" s="724"/>
      <c r="J1859" s="724"/>
      <c r="K1859" s="104"/>
      <c r="L1859" s="104"/>
      <c r="M1859" s="167"/>
      <c r="N1859" s="167"/>
    </row>
    <row r="1860" spans="1:20" s="21" customFormat="1" ht="18.75">
      <c r="A1860" s="1140" t="s">
        <v>12</v>
      </c>
      <c r="B1860" s="1140"/>
      <c r="C1860" s="1140"/>
      <c r="D1860" s="1141" t="s">
        <v>25</v>
      </c>
      <c r="E1860" s="1141"/>
      <c r="F1860" s="1141"/>
      <c r="G1860" s="1141"/>
      <c r="H1860" s="1141"/>
      <c r="I1860" s="19"/>
      <c r="J1860" s="5"/>
      <c r="K1860" s="5"/>
      <c r="L1860" s="720" t="s">
        <v>13</v>
      </c>
      <c r="M1860" s="720"/>
      <c r="N1860" s="720"/>
      <c r="O1860" s="20"/>
      <c r="P1860" s="19"/>
    </row>
    <row r="1862" spans="1:20" s="6" customFormat="1" ht="73.5" customHeight="1">
      <c r="A1862" s="1176" t="s">
        <v>14</v>
      </c>
      <c r="B1862" s="1176"/>
      <c r="C1862" s="1176"/>
      <c r="D1862" s="1176"/>
      <c r="E1862" s="1176"/>
      <c r="F1862" s="1176"/>
      <c r="G1862" s="1176"/>
      <c r="H1862" s="1176"/>
      <c r="I1862" s="1176"/>
      <c r="J1862" s="1176"/>
      <c r="K1862" s="1176"/>
      <c r="L1862" s="1176"/>
      <c r="M1862" s="1176"/>
      <c r="N1862" s="1176"/>
      <c r="O1862" s="5"/>
      <c r="P1862" s="5"/>
    </row>
    <row r="1863" spans="1:20" ht="15" customHeight="1">
      <c r="A1863" s="1206" t="s">
        <v>23</v>
      </c>
      <c r="B1863" s="1206"/>
      <c r="C1863" s="46"/>
      <c r="D1863" s="32"/>
      <c r="E1863" s="1207" t="s">
        <v>21</v>
      </c>
      <c r="F1863" s="1208"/>
      <c r="G1863" s="1208"/>
      <c r="H1863" s="1208"/>
      <c r="I1863" s="1209"/>
      <c r="J1863" s="1210"/>
      <c r="K1863" s="1211"/>
      <c r="L1863" s="1211"/>
      <c r="M1863" s="1211"/>
      <c r="N1863" s="1212"/>
      <c r="O1863" s="2"/>
      <c r="P1863" s="2"/>
    </row>
    <row r="1864" spans="1:20" ht="15.75" customHeight="1">
      <c r="A1864" s="1213" t="s">
        <v>26</v>
      </c>
      <c r="B1864" s="1213"/>
      <c r="C1864" s="714" t="s">
        <v>494</v>
      </c>
      <c r="D1864" s="98"/>
      <c r="E1864" s="1214" t="s">
        <v>20</v>
      </c>
      <c r="F1864" s="1215"/>
      <c r="G1864" s="1215"/>
      <c r="H1864" s="1215"/>
      <c r="I1864" s="1216"/>
      <c r="J1864" s="1210">
        <v>44835</v>
      </c>
      <c r="K1864" s="1217"/>
      <c r="L1864" s="1217"/>
      <c r="M1864" s="1217"/>
      <c r="N1864" s="1218"/>
      <c r="O1864" s="2"/>
      <c r="P1864" s="2"/>
    </row>
    <row r="1865" spans="1:20" ht="17.25" customHeight="1">
      <c r="A1865" s="1213" t="s">
        <v>15</v>
      </c>
      <c r="B1865" s="1213"/>
      <c r="C1865" s="714" t="s">
        <v>17</v>
      </c>
      <c r="D1865" s="98"/>
      <c r="E1865" s="1214" t="s">
        <v>18</v>
      </c>
      <c r="F1865" s="1215"/>
      <c r="G1865" s="1215"/>
      <c r="H1865" s="1215"/>
      <c r="I1865" s="1216"/>
      <c r="J1865" s="1219" t="s">
        <v>539</v>
      </c>
      <c r="K1865" s="1219"/>
      <c r="L1865" s="1219"/>
      <c r="M1865" s="1219"/>
      <c r="N1865" s="1219"/>
      <c r="O1865" s="2"/>
      <c r="P1865" s="2"/>
    </row>
    <row r="1866" spans="1:20" ht="17.25" customHeight="1">
      <c r="A1866" s="1213" t="s">
        <v>16</v>
      </c>
      <c r="B1866" s="1213"/>
      <c r="C1866" s="714"/>
      <c r="D1866" s="32"/>
      <c r="E1866" s="1206" t="s">
        <v>19</v>
      </c>
      <c r="F1866" s="1206"/>
      <c r="G1866" s="1206"/>
      <c r="H1866" s="1206"/>
      <c r="I1866" s="1206"/>
      <c r="J1866" s="1146" t="s">
        <v>139</v>
      </c>
      <c r="K1866" s="1146"/>
      <c r="L1866" s="1146"/>
      <c r="M1866" s="1146"/>
      <c r="N1866" s="1146"/>
      <c r="O1866" s="2"/>
      <c r="P1866" s="2"/>
    </row>
    <row r="1867" spans="1:20" ht="13.5" customHeight="1">
      <c r="A1867" s="1184" t="s">
        <v>0</v>
      </c>
      <c r="B1867" s="1184"/>
      <c r="C1867" s="33" t="s">
        <v>538</v>
      </c>
      <c r="D1867" s="97"/>
      <c r="E1867" s="1213" t="s">
        <v>22</v>
      </c>
      <c r="F1867" s="1213"/>
      <c r="G1867" s="1213"/>
      <c r="H1867" s="1184" t="s">
        <v>87</v>
      </c>
      <c r="I1867" s="1184"/>
      <c r="J1867" s="1213" t="s">
        <v>24</v>
      </c>
      <c r="K1867" s="1213"/>
      <c r="L1867" s="1213"/>
      <c r="M1867" s="1184" t="s">
        <v>332</v>
      </c>
      <c r="N1867" s="1184"/>
      <c r="O1867" s="4"/>
      <c r="P1867" s="1"/>
    </row>
    <row r="1868" spans="1:20" ht="18.75">
      <c r="A1868" s="1151" t="s">
        <v>1</v>
      </c>
      <c r="B1868" s="1153"/>
      <c r="C1868" s="1154"/>
      <c r="D1868" s="1155" t="s">
        <v>2</v>
      </c>
      <c r="E1868" s="1156"/>
      <c r="F1868" s="1156"/>
      <c r="G1868" s="1156"/>
      <c r="H1868" s="1156"/>
      <c r="I1868" s="1156"/>
      <c r="J1868" s="1156"/>
      <c r="K1868" s="1156"/>
      <c r="L1868" s="1157"/>
      <c r="M1868" s="1158" t="s">
        <v>10</v>
      </c>
      <c r="N1868" s="1158" t="s">
        <v>11</v>
      </c>
      <c r="O1868" s="1"/>
      <c r="P1868" s="1"/>
    </row>
    <row r="1869" spans="1:20" ht="18.75">
      <c r="A1869" s="1161" t="s">
        <v>3</v>
      </c>
      <c r="B1869" s="1161" t="s">
        <v>4</v>
      </c>
      <c r="C1869" s="1163" t="s">
        <v>5</v>
      </c>
      <c r="D1869" s="1165" t="s">
        <v>6</v>
      </c>
      <c r="E1869" s="1151" t="s">
        <v>7</v>
      </c>
      <c r="F1869" s="1153"/>
      <c r="G1869" s="1153"/>
      <c r="H1869" s="1153"/>
      <c r="I1869" s="1153"/>
      <c r="J1869" s="1153"/>
      <c r="K1869" s="1153"/>
      <c r="L1869" s="1154"/>
      <c r="M1869" s="1159"/>
      <c r="N1869" s="1159"/>
      <c r="O1869" s="1"/>
      <c r="P1869" s="1"/>
    </row>
    <row r="1870" spans="1:20" ht="18.75">
      <c r="A1870" s="1162"/>
      <c r="B1870" s="1162"/>
      <c r="C1870" s="1164"/>
      <c r="D1870" s="1166"/>
      <c r="E1870" s="1151" t="s">
        <v>8</v>
      </c>
      <c r="F1870" s="1153"/>
      <c r="G1870" s="1153"/>
      <c r="H1870" s="1153"/>
      <c r="I1870" s="1153"/>
      <c r="J1870" s="1153"/>
      <c r="K1870" s="1154"/>
      <c r="L1870" s="23" t="s">
        <v>9</v>
      </c>
      <c r="M1870" s="1160"/>
      <c r="N1870" s="1160"/>
      <c r="O1870" s="1"/>
      <c r="P1870" s="1"/>
    </row>
    <row r="1871" spans="1:20" ht="34.5" customHeight="1">
      <c r="A1871" s="3"/>
      <c r="B1871" s="3"/>
      <c r="C1871" s="1223" t="s">
        <v>540</v>
      </c>
      <c r="D1871" s="718" t="s">
        <v>29</v>
      </c>
      <c r="E1871" s="1191" t="s">
        <v>510</v>
      </c>
      <c r="F1871" s="1191"/>
      <c r="G1871" s="1191"/>
      <c r="H1871" s="1191"/>
      <c r="I1871" s="1191"/>
      <c r="J1871" s="1170" t="s">
        <v>525</v>
      </c>
      <c r="K1871" s="1171"/>
      <c r="L1871" s="1171"/>
      <c r="M1871" s="1172"/>
      <c r="N1871" s="591"/>
      <c r="O1871" s="1"/>
      <c r="P1871" s="1"/>
    </row>
    <row r="1872" spans="1:20" ht="15.95" customHeight="1">
      <c r="A1872" s="3"/>
      <c r="B1872" s="3"/>
      <c r="C1872" s="1224"/>
      <c r="D1872" s="29">
        <v>1</v>
      </c>
      <c r="E1872" s="1146" t="s">
        <v>286</v>
      </c>
      <c r="F1872" s="1146"/>
      <c r="G1872" s="1146"/>
      <c r="H1872" s="1173">
        <v>14260</v>
      </c>
      <c r="I1872" s="1175"/>
      <c r="J1872" s="1173">
        <f>SUM(H1872+14260*9/31)</f>
        <v>18400</v>
      </c>
      <c r="K1872" s="1174"/>
      <c r="L1872" s="1174"/>
      <c r="M1872" s="1175"/>
      <c r="N1872" s="1226" t="s">
        <v>518</v>
      </c>
      <c r="O1872" s="1"/>
      <c r="P1872" s="1"/>
      <c r="T1872" s="174"/>
    </row>
    <row r="1873" spans="1:20" ht="15.95" customHeight="1">
      <c r="A1873" s="3"/>
      <c r="B1873" s="3"/>
      <c r="C1873" s="1224"/>
      <c r="D1873" s="703">
        <v>1001</v>
      </c>
      <c r="E1873" s="1146" t="s">
        <v>31</v>
      </c>
      <c r="F1873" s="1146"/>
      <c r="G1873" s="1146"/>
      <c r="H1873" s="1173">
        <v>2120</v>
      </c>
      <c r="I1873" s="1175"/>
      <c r="J1873" s="1228">
        <f>SUM(H1873+2120*9/31)</f>
        <v>2735.483870967742</v>
      </c>
      <c r="K1873" s="1229"/>
      <c r="L1873" s="1229"/>
      <c r="M1873" s="1230"/>
      <c r="N1873" s="1227"/>
      <c r="O1873" s="1"/>
      <c r="P1873" s="1"/>
    </row>
    <row r="1874" spans="1:20" ht="18.75" customHeight="1">
      <c r="A1874" s="3"/>
      <c r="B1874" s="3"/>
      <c r="C1874" s="1224"/>
      <c r="D1874" s="703">
        <v>1210</v>
      </c>
      <c r="E1874" s="1146" t="s">
        <v>71</v>
      </c>
      <c r="F1874" s="1146"/>
      <c r="G1874" s="1146"/>
      <c r="H1874" s="1173">
        <v>1785</v>
      </c>
      <c r="I1874" s="1175"/>
      <c r="J1874" s="1228">
        <f>SUM(H1874+1785*9/31)</f>
        <v>2303.2258064516127</v>
      </c>
      <c r="K1874" s="1229"/>
      <c r="L1874" s="1229"/>
      <c r="M1874" s="1230"/>
      <c r="N1874" s="1227"/>
      <c r="O1874" s="1"/>
      <c r="P1874" s="1"/>
    </row>
    <row r="1875" spans="1:20" ht="15.95" customHeight="1">
      <c r="A1875" s="3"/>
      <c r="B1875" s="3"/>
      <c r="C1875" s="1224"/>
      <c r="D1875" s="703">
        <v>1300</v>
      </c>
      <c r="E1875" s="1146" t="s">
        <v>73</v>
      </c>
      <c r="F1875" s="1146"/>
      <c r="G1875" s="1146"/>
      <c r="H1875" s="1173">
        <v>1500</v>
      </c>
      <c r="I1875" s="1175"/>
      <c r="J1875" s="1228">
        <f>SUM(H1875+1500*9/31)</f>
        <v>1935.483870967742</v>
      </c>
      <c r="K1875" s="1229"/>
      <c r="L1875" s="1229"/>
      <c r="M1875" s="1230"/>
      <c r="N1875" s="1227"/>
      <c r="O1875" s="1"/>
      <c r="P1875" s="1"/>
    </row>
    <row r="1876" spans="1:20" ht="15.95" customHeight="1">
      <c r="A1876" s="3"/>
      <c r="B1876" s="3"/>
      <c r="C1876" s="1224"/>
      <c r="D1876" s="703">
        <v>1810</v>
      </c>
      <c r="E1876" s="1146" t="s">
        <v>304</v>
      </c>
      <c r="F1876" s="1146"/>
      <c r="G1876" s="1146"/>
      <c r="H1876" s="1173">
        <v>14415</v>
      </c>
      <c r="I1876" s="1175"/>
      <c r="J1876" s="1228">
        <f>SUM(H1876+14415*9/31)</f>
        <v>18600</v>
      </c>
      <c r="K1876" s="1229"/>
      <c r="L1876" s="1229"/>
      <c r="M1876" s="1230"/>
      <c r="N1876" s="1227"/>
      <c r="O1876" s="1"/>
      <c r="P1876" s="1"/>
    </row>
    <row r="1877" spans="1:20" ht="15.95" customHeight="1">
      <c r="A1877" s="3"/>
      <c r="B1877" s="3"/>
      <c r="C1877" s="1224"/>
      <c r="D1877" s="703">
        <v>1820</v>
      </c>
      <c r="E1877" s="1146" t="s">
        <v>72</v>
      </c>
      <c r="F1877" s="1146"/>
      <c r="G1877" s="1146"/>
      <c r="H1877" s="1173">
        <v>9000</v>
      </c>
      <c r="I1877" s="1175"/>
      <c r="J1877" s="1228">
        <f>SUM(H1877+9000*9/31)</f>
        <v>11612.903225806451</v>
      </c>
      <c r="K1877" s="1229"/>
      <c r="L1877" s="1229"/>
      <c r="M1877" s="1230"/>
      <c r="N1877" s="1227"/>
      <c r="O1877" s="1"/>
      <c r="P1877" s="1"/>
      <c r="T1877" s="174"/>
    </row>
    <row r="1878" spans="1:20" ht="15.95" customHeight="1">
      <c r="A1878" s="3"/>
      <c r="B1878" s="3"/>
      <c r="C1878" s="1224"/>
      <c r="D1878" s="703">
        <v>1978</v>
      </c>
      <c r="E1878" s="1146" t="s">
        <v>74</v>
      </c>
      <c r="F1878" s="1146"/>
      <c r="G1878" s="1146"/>
      <c r="H1878" s="1173">
        <v>6000</v>
      </c>
      <c r="I1878" s="1175"/>
      <c r="J1878" s="1228">
        <f>SUM(H1878+6000*9/31)</f>
        <v>7741.9354838709678</v>
      </c>
      <c r="K1878" s="1229"/>
      <c r="L1878" s="1229"/>
      <c r="M1878" s="1230"/>
      <c r="N1878" s="1227"/>
      <c r="O1878" s="1"/>
      <c r="P1878" s="1"/>
    </row>
    <row r="1879" spans="1:20" ht="15.95" customHeight="1">
      <c r="A1879" s="3"/>
      <c r="B1879" s="3"/>
      <c r="C1879" s="1224"/>
      <c r="D1879" s="703">
        <v>2347</v>
      </c>
      <c r="E1879" s="1146" t="s">
        <v>458</v>
      </c>
      <c r="F1879" s="1146"/>
      <c r="G1879" s="1146"/>
      <c r="H1879" s="1173">
        <v>1442</v>
      </c>
      <c r="I1879" s="1175"/>
      <c r="J1879" s="1228">
        <f>SUM(H1879+1442*9/31)</f>
        <v>1860.6451612903224</v>
      </c>
      <c r="K1879" s="1229"/>
      <c r="L1879" s="1229"/>
      <c r="M1879" s="1230"/>
      <c r="N1879" s="1227"/>
      <c r="O1879" s="1"/>
      <c r="P1879" s="1"/>
    </row>
    <row r="1880" spans="1:20" ht="15.95" customHeight="1">
      <c r="A1880" s="3"/>
      <c r="B1880" s="3"/>
      <c r="C1880" s="1224"/>
      <c r="D1880" s="703"/>
      <c r="E1880" s="1146"/>
      <c r="F1880" s="1146"/>
      <c r="G1880" s="1146"/>
      <c r="H1880" s="1173"/>
      <c r="I1880" s="1175"/>
      <c r="J1880" s="1173"/>
      <c r="K1880" s="1174"/>
      <c r="L1880" s="1174"/>
      <c r="M1880" s="1175"/>
      <c r="N1880" s="1227"/>
      <c r="O1880" s="1"/>
      <c r="P1880" s="1"/>
      <c r="R1880" s="174"/>
      <c r="S1880" s="174"/>
    </row>
    <row r="1881" spans="1:20" ht="15.95" customHeight="1">
      <c r="A1881" s="3"/>
      <c r="B1881" s="3"/>
      <c r="C1881" s="1224"/>
      <c r="D1881" s="703"/>
      <c r="E1881" s="1146"/>
      <c r="F1881" s="1146"/>
      <c r="G1881" s="1146"/>
      <c r="H1881" s="1173"/>
      <c r="I1881" s="1175"/>
      <c r="J1881" s="1173"/>
      <c r="K1881" s="1174"/>
      <c r="L1881" s="1174"/>
      <c r="M1881" s="1175"/>
      <c r="N1881" s="1227"/>
      <c r="O1881" s="1"/>
      <c r="P1881" s="1"/>
      <c r="R1881" s="174"/>
      <c r="S1881" s="174"/>
    </row>
    <row r="1882" spans="1:20" ht="15.95" customHeight="1">
      <c r="A1882" s="3"/>
      <c r="B1882" s="3"/>
      <c r="C1882" s="1224"/>
      <c r="D1882" s="703"/>
      <c r="E1882" s="1146"/>
      <c r="F1882" s="1146"/>
      <c r="G1882" s="1146"/>
      <c r="H1882" s="1173"/>
      <c r="I1882" s="1175"/>
      <c r="J1882" s="1173"/>
      <c r="K1882" s="1174"/>
      <c r="L1882" s="1174"/>
      <c r="M1882" s="1175"/>
      <c r="N1882" s="1227"/>
      <c r="O1882" s="1"/>
      <c r="P1882" s="1"/>
      <c r="R1882" s="174"/>
      <c r="S1882" s="174"/>
    </row>
    <row r="1883" spans="1:20" ht="15.95" customHeight="1">
      <c r="A1883" s="3"/>
      <c r="B1883" s="3"/>
      <c r="C1883" s="1224"/>
      <c r="D1883" s="703"/>
      <c r="E1883" s="1146"/>
      <c r="F1883" s="1146"/>
      <c r="G1883" s="1146"/>
      <c r="H1883" s="1173"/>
      <c r="I1883" s="1175"/>
      <c r="J1883" s="1173"/>
      <c r="K1883" s="1174"/>
      <c r="L1883" s="1174"/>
      <c r="M1883" s="1175"/>
      <c r="N1883" s="1227"/>
      <c r="O1883" s="1"/>
      <c r="P1883" s="1"/>
      <c r="R1883" s="174"/>
      <c r="S1883" s="174"/>
    </row>
    <row r="1884" spans="1:20" ht="15.75" customHeight="1">
      <c r="A1884" s="3"/>
      <c r="B1884" s="3"/>
      <c r="C1884" s="1225"/>
      <c r="D1884" s="703"/>
      <c r="E1884" s="1146"/>
      <c r="F1884" s="1146"/>
      <c r="G1884" s="1146"/>
      <c r="H1884" s="1173"/>
      <c r="I1884" s="1175"/>
      <c r="J1884" s="1173"/>
      <c r="K1884" s="1174"/>
      <c r="L1884" s="1174"/>
      <c r="M1884" s="1175"/>
      <c r="N1884" s="1227"/>
    </row>
    <row r="1885" spans="1:20" ht="15.75">
      <c r="A1885" s="714"/>
      <c r="B1885" s="714"/>
      <c r="C1885" s="703"/>
      <c r="D1885" s="1191" t="s">
        <v>310</v>
      </c>
      <c r="E1885" s="1191"/>
      <c r="F1885" s="1191"/>
      <c r="G1885" s="1191"/>
      <c r="H1885" s="1138">
        <f>SUM(H1872:I1884)</f>
        <v>50522</v>
      </c>
      <c r="I1885" s="1139"/>
      <c r="J1885" s="1220">
        <f>SUM(J1872:M1884)</f>
        <v>65189.677419354841</v>
      </c>
      <c r="K1885" s="1221"/>
      <c r="L1885" s="1221"/>
      <c r="M1885" s="1222"/>
      <c r="N1885" s="7"/>
    </row>
    <row r="1886" spans="1:20" ht="15.75">
      <c r="A1886" s="15"/>
      <c r="B1886" s="15"/>
      <c r="C1886" s="167"/>
      <c r="D1886" s="169"/>
      <c r="E1886" s="169"/>
      <c r="F1886" s="169"/>
      <c r="G1886" s="169"/>
      <c r="H1886" s="724"/>
      <c r="I1886" s="724"/>
      <c r="J1886" s="724"/>
      <c r="K1886" s="724"/>
      <c r="L1886" s="724"/>
      <c r="M1886" s="724"/>
      <c r="N1886" s="167"/>
    </row>
    <row r="1887" spans="1:20" ht="15.75">
      <c r="A1887" s="15"/>
      <c r="B1887" s="15"/>
      <c r="C1887" s="167"/>
      <c r="D1887" s="725"/>
      <c r="E1887" s="725"/>
      <c r="F1887" s="725"/>
      <c r="G1887" s="725"/>
      <c r="H1887" s="724"/>
      <c r="I1887" s="724"/>
      <c r="J1887" s="724"/>
      <c r="K1887" s="104"/>
      <c r="L1887" s="104"/>
      <c r="M1887" s="167"/>
      <c r="N1887" s="167"/>
    </row>
    <row r="1888" spans="1:20" s="21" customFormat="1" ht="18.75">
      <c r="A1888" s="1140" t="s">
        <v>12</v>
      </c>
      <c r="B1888" s="1140"/>
      <c r="C1888" s="1140"/>
      <c r="D1888" s="1141" t="s">
        <v>25</v>
      </c>
      <c r="E1888" s="1141"/>
      <c r="F1888" s="1141"/>
      <c r="G1888" s="1141"/>
      <c r="H1888" s="1141"/>
      <c r="I1888" s="19"/>
      <c r="J1888" s="5"/>
      <c r="K1888" s="5"/>
      <c r="L1888" s="720" t="s">
        <v>13</v>
      </c>
      <c r="M1888" s="720"/>
      <c r="N1888" s="720"/>
      <c r="O1888" s="20"/>
      <c r="P1888" s="19"/>
    </row>
    <row r="1890" spans="1:20" s="6" customFormat="1" ht="73.5" customHeight="1">
      <c r="A1890" s="1176" t="s">
        <v>14</v>
      </c>
      <c r="B1890" s="1176"/>
      <c r="C1890" s="1176"/>
      <c r="D1890" s="1176"/>
      <c r="E1890" s="1176"/>
      <c r="F1890" s="1176"/>
      <c r="G1890" s="1176"/>
      <c r="H1890" s="1176"/>
      <c r="I1890" s="1176"/>
      <c r="J1890" s="1176"/>
      <c r="K1890" s="1176"/>
      <c r="L1890" s="1176"/>
      <c r="M1890" s="1176"/>
      <c r="N1890" s="1176"/>
      <c r="O1890" s="5"/>
      <c r="P1890" s="5"/>
    </row>
    <row r="1891" spans="1:20" ht="15" customHeight="1">
      <c r="A1891" s="1206" t="s">
        <v>23</v>
      </c>
      <c r="B1891" s="1206"/>
      <c r="C1891" s="46"/>
      <c r="D1891" s="32"/>
      <c r="E1891" s="1207" t="s">
        <v>21</v>
      </c>
      <c r="F1891" s="1208"/>
      <c r="G1891" s="1208"/>
      <c r="H1891" s="1208"/>
      <c r="I1891" s="1209"/>
      <c r="J1891" s="1210"/>
      <c r="K1891" s="1211"/>
      <c r="L1891" s="1211"/>
      <c r="M1891" s="1211"/>
      <c r="N1891" s="1212"/>
      <c r="O1891" s="2"/>
      <c r="P1891" s="2"/>
    </row>
    <row r="1892" spans="1:20" ht="15.75" customHeight="1">
      <c r="A1892" s="1213" t="s">
        <v>26</v>
      </c>
      <c r="B1892" s="1213"/>
      <c r="C1892" s="714" t="s">
        <v>494</v>
      </c>
      <c r="D1892" s="98"/>
      <c r="E1892" s="1214" t="s">
        <v>20</v>
      </c>
      <c r="F1892" s="1215"/>
      <c r="G1892" s="1215"/>
      <c r="H1892" s="1215"/>
      <c r="I1892" s="1216"/>
      <c r="J1892" s="1210">
        <v>44805</v>
      </c>
      <c r="K1892" s="1217"/>
      <c r="L1892" s="1217"/>
      <c r="M1892" s="1217"/>
      <c r="N1892" s="1218"/>
      <c r="O1892" s="2"/>
      <c r="P1892" s="2"/>
    </row>
    <row r="1893" spans="1:20" ht="17.25" customHeight="1">
      <c r="A1893" s="1213" t="s">
        <v>15</v>
      </c>
      <c r="B1893" s="1213"/>
      <c r="C1893" s="714" t="s">
        <v>17</v>
      </c>
      <c r="D1893" s="98"/>
      <c r="E1893" s="1214" t="s">
        <v>18</v>
      </c>
      <c r="F1893" s="1215"/>
      <c r="G1893" s="1215"/>
      <c r="H1893" s="1215"/>
      <c r="I1893" s="1216"/>
      <c r="J1893" s="1219" t="s">
        <v>499</v>
      </c>
      <c r="K1893" s="1219"/>
      <c r="L1893" s="1219"/>
      <c r="M1893" s="1219"/>
      <c r="N1893" s="1219"/>
      <c r="O1893" s="2"/>
      <c r="P1893" s="2"/>
    </row>
    <row r="1894" spans="1:20" ht="17.25" customHeight="1">
      <c r="A1894" s="1213" t="s">
        <v>16</v>
      </c>
      <c r="B1894" s="1213"/>
      <c r="C1894" s="714">
        <v>90087569</v>
      </c>
      <c r="D1894" s="32"/>
      <c r="E1894" s="1206" t="s">
        <v>19</v>
      </c>
      <c r="F1894" s="1206"/>
      <c r="G1894" s="1206"/>
      <c r="H1894" s="1206"/>
      <c r="I1894" s="1206"/>
      <c r="J1894" s="1146" t="s">
        <v>485</v>
      </c>
      <c r="K1894" s="1146"/>
      <c r="L1894" s="1146"/>
      <c r="M1894" s="1146"/>
      <c r="N1894" s="1146"/>
      <c r="O1894" s="2"/>
      <c r="P1894" s="2"/>
    </row>
    <row r="1895" spans="1:20" ht="13.5" customHeight="1">
      <c r="A1895" s="1184" t="s">
        <v>0</v>
      </c>
      <c r="B1895" s="1184"/>
      <c r="C1895" s="33"/>
      <c r="D1895" s="97"/>
      <c r="E1895" s="1213" t="s">
        <v>22</v>
      </c>
      <c r="F1895" s="1213"/>
      <c r="G1895" s="1213"/>
      <c r="H1895" s="1184" t="s">
        <v>79</v>
      </c>
      <c r="I1895" s="1184"/>
      <c r="J1895" s="1213" t="s">
        <v>24</v>
      </c>
      <c r="K1895" s="1213"/>
      <c r="L1895" s="1213"/>
      <c r="M1895" s="1184" t="s">
        <v>332</v>
      </c>
      <c r="N1895" s="1184"/>
      <c r="O1895" s="4"/>
      <c r="P1895" s="1"/>
    </row>
    <row r="1896" spans="1:20" ht="18.75">
      <c r="A1896" s="1151" t="s">
        <v>1</v>
      </c>
      <c r="B1896" s="1153"/>
      <c r="C1896" s="1154"/>
      <c r="D1896" s="1155" t="s">
        <v>2</v>
      </c>
      <c r="E1896" s="1156"/>
      <c r="F1896" s="1156"/>
      <c r="G1896" s="1156"/>
      <c r="H1896" s="1156"/>
      <c r="I1896" s="1156"/>
      <c r="J1896" s="1156"/>
      <c r="K1896" s="1156"/>
      <c r="L1896" s="1157"/>
      <c r="M1896" s="1158" t="s">
        <v>10</v>
      </c>
      <c r="N1896" s="1158" t="s">
        <v>11</v>
      </c>
      <c r="O1896" s="1"/>
      <c r="P1896" s="1"/>
    </row>
    <row r="1897" spans="1:20" ht="18.75">
      <c r="A1897" s="1161" t="s">
        <v>3</v>
      </c>
      <c r="B1897" s="1161" t="s">
        <v>4</v>
      </c>
      <c r="C1897" s="1163" t="s">
        <v>5</v>
      </c>
      <c r="D1897" s="1165" t="s">
        <v>6</v>
      </c>
      <c r="E1897" s="1151" t="s">
        <v>7</v>
      </c>
      <c r="F1897" s="1153"/>
      <c r="G1897" s="1153"/>
      <c r="H1897" s="1153"/>
      <c r="I1897" s="1153"/>
      <c r="J1897" s="1153"/>
      <c r="K1897" s="1153"/>
      <c r="L1897" s="1154"/>
      <c r="M1897" s="1159"/>
      <c r="N1897" s="1159"/>
      <c r="O1897" s="1"/>
      <c r="P1897" s="1"/>
    </row>
    <row r="1898" spans="1:20" ht="18.75">
      <c r="A1898" s="1162"/>
      <c r="B1898" s="1162"/>
      <c r="C1898" s="1164"/>
      <c r="D1898" s="1166"/>
      <c r="E1898" s="1151" t="s">
        <v>8</v>
      </c>
      <c r="F1898" s="1153"/>
      <c r="G1898" s="1153"/>
      <c r="H1898" s="1153"/>
      <c r="I1898" s="1153"/>
      <c r="J1898" s="1153"/>
      <c r="K1898" s="1154"/>
      <c r="L1898" s="23" t="s">
        <v>9</v>
      </c>
      <c r="M1898" s="1160"/>
      <c r="N1898" s="1160"/>
      <c r="O1898" s="1"/>
      <c r="P1898" s="1"/>
    </row>
    <row r="1899" spans="1:20" ht="34.5" customHeight="1">
      <c r="A1899" s="3"/>
      <c r="B1899" s="3"/>
      <c r="C1899" s="1198" t="s">
        <v>542</v>
      </c>
      <c r="D1899" s="718" t="s">
        <v>29</v>
      </c>
      <c r="E1899" s="1191" t="s">
        <v>510</v>
      </c>
      <c r="F1899" s="1191"/>
      <c r="G1899" s="1191"/>
      <c r="H1899" s="1191"/>
      <c r="I1899" s="1191"/>
      <c r="J1899" s="1170" t="s">
        <v>541</v>
      </c>
      <c r="K1899" s="1171"/>
      <c r="L1899" s="1171"/>
      <c r="M1899" s="1172"/>
      <c r="N1899" s="591"/>
      <c r="O1899" s="1"/>
      <c r="P1899" s="1"/>
    </row>
    <row r="1900" spans="1:20" ht="15.95" customHeight="1">
      <c r="A1900" s="3"/>
      <c r="B1900" s="3"/>
      <c r="C1900" s="1199"/>
      <c r="D1900" s="703">
        <v>1810</v>
      </c>
      <c r="E1900" s="1146" t="s">
        <v>304</v>
      </c>
      <c r="F1900" s="1146"/>
      <c r="G1900" s="1146"/>
      <c r="H1900" s="1173">
        <v>18855</v>
      </c>
      <c r="I1900" s="1175"/>
      <c r="J1900" s="1173">
        <v>3898</v>
      </c>
      <c r="K1900" s="1174"/>
      <c r="L1900" s="1174"/>
      <c r="M1900" s="1175"/>
      <c r="N1900" s="1227"/>
      <c r="O1900" s="1"/>
      <c r="P1900" s="1"/>
    </row>
    <row r="1901" spans="1:20" ht="15.95" customHeight="1">
      <c r="A1901" s="3"/>
      <c r="B1901" s="3"/>
      <c r="C1901" s="1199"/>
      <c r="D1901" s="703">
        <v>1820</v>
      </c>
      <c r="E1901" s="1146" t="s">
        <v>72</v>
      </c>
      <c r="F1901" s="1146"/>
      <c r="G1901" s="1146"/>
      <c r="H1901" s="1173">
        <v>12000</v>
      </c>
      <c r="I1901" s="1175"/>
      <c r="J1901" s="1173">
        <v>4355</v>
      </c>
      <c r="K1901" s="1174"/>
      <c r="L1901" s="1174"/>
      <c r="M1901" s="1175"/>
      <c r="N1901" s="1227"/>
      <c r="O1901" s="1"/>
      <c r="P1901" s="1"/>
      <c r="T1901" s="174"/>
    </row>
    <row r="1902" spans="1:20" ht="15.95" customHeight="1">
      <c r="A1902" s="3"/>
      <c r="B1902" s="3"/>
      <c r="C1902" s="1199"/>
      <c r="D1902" s="703"/>
      <c r="E1902" s="1146"/>
      <c r="F1902" s="1146"/>
      <c r="G1902" s="1146"/>
      <c r="H1902" s="1173"/>
      <c r="I1902" s="1175"/>
      <c r="J1902" s="1173"/>
      <c r="K1902" s="1174"/>
      <c r="L1902" s="1174"/>
      <c r="M1902" s="1175"/>
      <c r="N1902" s="1227"/>
      <c r="O1902" s="1"/>
      <c r="P1902" s="1"/>
      <c r="T1902" s="174"/>
    </row>
    <row r="1903" spans="1:20" ht="15.95" customHeight="1">
      <c r="A1903" s="3"/>
      <c r="B1903" s="3"/>
      <c r="C1903" s="1199"/>
      <c r="D1903" s="703"/>
      <c r="E1903" s="1146"/>
      <c r="F1903" s="1146"/>
      <c r="G1903" s="1146"/>
      <c r="H1903" s="1173"/>
      <c r="I1903" s="1175"/>
      <c r="J1903" s="1173"/>
      <c r="K1903" s="1174"/>
      <c r="L1903" s="1174"/>
      <c r="M1903" s="1175"/>
      <c r="N1903" s="1227"/>
      <c r="O1903" s="1"/>
      <c r="P1903" s="1"/>
    </row>
    <row r="1904" spans="1:20" ht="15.95" customHeight="1">
      <c r="A1904" s="3"/>
      <c r="B1904" s="3"/>
      <c r="C1904" s="1199"/>
      <c r="D1904" s="703"/>
      <c r="E1904" s="1146"/>
      <c r="F1904" s="1146"/>
      <c r="G1904" s="1146"/>
      <c r="H1904" s="1173"/>
      <c r="I1904" s="1175"/>
      <c r="J1904" s="1173"/>
      <c r="K1904" s="1174"/>
      <c r="L1904" s="1174"/>
      <c r="M1904" s="1175"/>
      <c r="N1904" s="1227"/>
      <c r="O1904" s="1"/>
      <c r="P1904" s="1"/>
      <c r="R1904" s="174"/>
      <c r="S1904" s="174"/>
    </row>
    <row r="1905" spans="1:19" ht="15.95" customHeight="1">
      <c r="A1905" s="3"/>
      <c r="B1905" s="3"/>
      <c r="C1905" s="1199"/>
      <c r="D1905" s="703"/>
      <c r="E1905" s="1146"/>
      <c r="F1905" s="1146"/>
      <c r="G1905" s="1146"/>
      <c r="H1905" s="1173"/>
      <c r="I1905" s="1175"/>
      <c r="J1905" s="1173"/>
      <c r="K1905" s="1174"/>
      <c r="L1905" s="1174"/>
      <c r="M1905" s="1175"/>
      <c r="N1905" s="1227"/>
      <c r="O1905" s="1"/>
      <c r="P1905" s="1"/>
      <c r="R1905" s="174"/>
      <c r="S1905" s="174"/>
    </row>
    <row r="1906" spans="1:19" ht="15.95" customHeight="1">
      <c r="A1906" s="3"/>
      <c r="B1906" s="3"/>
      <c r="C1906" s="1199"/>
      <c r="D1906" s="703"/>
      <c r="E1906" s="1146"/>
      <c r="F1906" s="1146"/>
      <c r="G1906" s="1146"/>
      <c r="H1906" s="1173"/>
      <c r="I1906" s="1175"/>
      <c r="J1906" s="1173"/>
      <c r="K1906" s="1174"/>
      <c r="L1906" s="1174"/>
      <c r="M1906" s="1175"/>
      <c r="N1906" s="1227"/>
      <c r="O1906" s="1"/>
      <c r="P1906" s="1"/>
      <c r="R1906" s="174"/>
      <c r="S1906" s="174"/>
    </row>
    <row r="1907" spans="1:19" ht="15.95" customHeight="1">
      <c r="A1907" s="3"/>
      <c r="B1907" s="3"/>
      <c r="C1907" s="1199"/>
      <c r="D1907" s="703"/>
      <c r="E1907" s="1146"/>
      <c r="F1907" s="1146"/>
      <c r="G1907" s="1146"/>
      <c r="H1907" s="1173"/>
      <c r="I1907" s="1175"/>
      <c r="J1907" s="1173"/>
      <c r="K1907" s="1174"/>
      <c r="L1907" s="1174"/>
      <c r="M1907" s="1175"/>
      <c r="N1907" s="1227"/>
      <c r="O1907" s="1"/>
      <c r="P1907" s="1"/>
      <c r="R1907" s="174"/>
      <c r="S1907" s="174"/>
    </row>
    <row r="1908" spans="1:19" ht="15.95" customHeight="1">
      <c r="A1908" s="3"/>
      <c r="B1908" s="3"/>
      <c r="C1908" s="1199"/>
      <c r="D1908" s="703"/>
      <c r="E1908" s="1146"/>
      <c r="F1908" s="1146"/>
      <c r="G1908" s="1146"/>
      <c r="H1908" s="1173"/>
      <c r="I1908" s="1175"/>
      <c r="J1908" s="1173"/>
      <c r="K1908" s="1174"/>
      <c r="L1908" s="1174"/>
      <c r="M1908" s="1175"/>
      <c r="N1908" s="1227"/>
      <c r="O1908" s="1"/>
      <c r="P1908" s="1"/>
      <c r="R1908" s="174"/>
      <c r="S1908" s="174"/>
    </row>
    <row r="1909" spans="1:19" ht="15.95" customHeight="1">
      <c r="A1909" s="3"/>
      <c r="B1909" s="3"/>
      <c r="C1909" s="1199"/>
      <c r="D1909" s="703"/>
      <c r="E1909" s="1146"/>
      <c r="F1909" s="1146"/>
      <c r="G1909" s="1146"/>
      <c r="H1909" s="1173"/>
      <c r="I1909" s="1175"/>
      <c r="J1909" s="1173"/>
      <c r="K1909" s="1174"/>
      <c r="L1909" s="1174"/>
      <c r="M1909" s="1175"/>
      <c r="N1909" s="1227"/>
      <c r="O1909" s="1"/>
      <c r="P1909" s="1"/>
      <c r="R1909" s="174"/>
      <c r="S1909" s="174"/>
    </row>
    <row r="1910" spans="1:19" ht="15.95" customHeight="1">
      <c r="A1910" s="3"/>
      <c r="B1910" s="3"/>
      <c r="C1910" s="1199"/>
      <c r="D1910" s="703"/>
      <c r="E1910" s="1146"/>
      <c r="F1910" s="1146"/>
      <c r="G1910" s="1146"/>
      <c r="H1910" s="1173"/>
      <c r="I1910" s="1175"/>
      <c r="J1910" s="1173"/>
      <c r="K1910" s="1174"/>
      <c r="L1910" s="1174"/>
      <c r="M1910" s="1175"/>
      <c r="N1910" s="1227"/>
      <c r="O1910" s="1"/>
      <c r="P1910" s="1"/>
      <c r="R1910" s="174"/>
      <c r="S1910" s="174"/>
    </row>
    <row r="1911" spans="1:19" ht="15.75" customHeight="1">
      <c r="A1911" s="3"/>
      <c r="B1911" s="3"/>
      <c r="C1911" s="1200"/>
      <c r="D1911" s="703"/>
      <c r="E1911" s="1146"/>
      <c r="F1911" s="1146"/>
      <c r="G1911" s="1146"/>
      <c r="H1911" s="1173"/>
      <c r="I1911" s="1175"/>
      <c r="J1911" s="1173"/>
      <c r="K1911" s="1174"/>
      <c r="L1911" s="1174"/>
      <c r="M1911" s="1175"/>
      <c r="N1911" s="1227"/>
    </row>
    <row r="1912" spans="1:19" ht="15.75">
      <c r="A1912" s="3"/>
      <c r="B1912" s="3"/>
      <c r="C1912" s="7"/>
      <c r="D1912" s="1191"/>
      <c r="E1912" s="1191"/>
      <c r="F1912" s="1191"/>
      <c r="G1912" s="1191"/>
      <c r="H1912" s="1138"/>
      <c r="I1912" s="1139"/>
      <c r="J1912" s="1138">
        <f>SUM(J1900:M1911)</f>
        <v>8253</v>
      </c>
      <c r="K1912" s="1150"/>
      <c r="L1912" s="1150"/>
      <c r="M1912" s="1139"/>
      <c r="N1912" s="167"/>
    </row>
    <row r="1913" spans="1:19" ht="15.75">
      <c r="A1913" s="15"/>
      <c r="B1913" s="15"/>
      <c r="C1913" s="167"/>
      <c r="D1913" s="169"/>
      <c r="E1913" s="169"/>
      <c r="F1913" s="169"/>
      <c r="G1913" s="169"/>
      <c r="H1913" s="724"/>
      <c r="I1913" s="724"/>
      <c r="J1913" s="724"/>
      <c r="K1913" s="724"/>
      <c r="L1913" s="724"/>
      <c r="M1913" s="724"/>
      <c r="N1913" s="167"/>
    </row>
    <row r="1914" spans="1:19" ht="15.75">
      <c r="A1914" s="15"/>
      <c r="B1914" s="15"/>
      <c r="C1914" s="167"/>
      <c r="D1914" s="725"/>
      <c r="E1914" s="725"/>
      <c r="F1914" s="725"/>
      <c r="G1914" s="725"/>
      <c r="H1914" s="724"/>
      <c r="I1914" s="724"/>
      <c r="J1914" s="724"/>
      <c r="K1914" s="104"/>
      <c r="L1914" s="104"/>
      <c r="M1914" s="167"/>
      <c r="N1914" s="167"/>
    </row>
    <row r="1915" spans="1:19" s="21" customFormat="1" ht="18.75">
      <c r="A1915" s="1140" t="s">
        <v>12</v>
      </c>
      <c r="B1915" s="1140"/>
      <c r="C1915" s="1140"/>
      <c r="D1915" s="1141" t="s">
        <v>25</v>
      </c>
      <c r="E1915" s="1141"/>
      <c r="F1915" s="1141"/>
      <c r="G1915" s="1141"/>
      <c r="H1915" s="1141"/>
      <c r="I1915" s="19"/>
      <c r="J1915" s="5"/>
      <c r="K1915" s="5"/>
      <c r="L1915" s="720" t="s">
        <v>13</v>
      </c>
      <c r="M1915" s="720"/>
      <c r="N1915" s="720"/>
      <c r="O1915" s="20"/>
      <c r="P1915" s="19"/>
    </row>
    <row r="1918" spans="1:19" s="6" customFormat="1" ht="73.5" customHeight="1">
      <c r="A1918" s="1176" t="s">
        <v>14</v>
      </c>
      <c r="B1918" s="1176"/>
      <c r="C1918" s="1176"/>
      <c r="D1918" s="1176"/>
      <c r="E1918" s="1176"/>
      <c r="F1918" s="1176"/>
      <c r="G1918" s="1176"/>
      <c r="H1918" s="1176"/>
      <c r="I1918" s="1176"/>
      <c r="J1918" s="1176"/>
      <c r="K1918" s="1176"/>
      <c r="L1918" s="1176"/>
      <c r="M1918" s="1176"/>
      <c r="N1918" s="1176"/>
      <c r="O1918" s="5"/>
      <c r="P1918" s="5"/>
    </row>
    <row r="1919" spans="1:19" ht="15" customHeight="1">
      <c r="A1919" s="1206" t="s">
        <v>23</v>
      </c>
      <c r="B1919" s="1206"/>
      <c r="C1919" s="46"/>
      <c r="D1919" s="32"/>
      <c r="E1919" s="1207" t="s">
        <v>21</v>
      </c>
      <c r="F1919" s="1208"/>
      <c r="G1919" s="1208"/>
      <c r="H1919" s="1208"/>
      <c r="I1919" s="1209"/>
      <c r="J1919" s="1210"/>
      <c r="K1919" s="1211"/>
      <c r="L1919" s="1211"/>
      <c r="M1919" s="1211"/>
      <c r="N1919" s="1212"/>
      <c r="O1919" s="2"/>
      <c r="P1919" s="2"/>
    </row>
    <row r="1920" spans="1:19" ht="15.75" customHeight="1">
      <c r="A1920" s="1213" t="s">
        <v>26</v>
      </c>
      <c r="B1920" s="1213"/>
      <c r="C1920" s="714" t="s">
        <v>494</v>
      </c>
      <c r="D1920" s="98"/>
      <c r="E1920" s="1214" t="s">
        <v>20</v>
      </c>
      <c r="F1920" s="1215"/>
      <c r="G1920" s="1215"/>
      <c r="H1920" s="1215"/>
      <c r="I1920" s="1216"/>
      <c r="J1920" s="1210">
        <v>44805</v>
      </c>
      <c r="K1920" s="1217"/>
      <c r="L1920" s="1217"/>
      <c r="M1920" s="1217"/>
      <c r="N1920" s="1218"/>
      <c r="O1920" s="2"/>
      <c r="P1920" s="2"/>
    </row>
    <row r="1921" spans="1:20" ht="17.25" customHeight="1">
      <c r="A1921" s="1213" t="s">
        <v>15</v>
      </c>
      <c r="B1921" s="1213"/>
      <c r="C1921" s="714" t="s">
        <v>17</v>
      </c>
      <c r="D1921" s="98"/>
      <c r="E1921" s="1214" t="s">
        <v>18</v>
      </c>
      <c r="F1921" s="1215"/>
      <c r="G1921" s="1215"/>
      <c r="H1921" s="1215"/>
      <c r="I1921" s="1216"/>
      <c r="J1921" s="1219" t="s">
        <v>499</v>
      </c>
      <c r="K1921" s="1219"/>
      <c r="L1921" s="1219"/>
      <c r="M1921" s="1219"/>
      <c r="N1921" s="1219"/>
      <c r="O1921" s="2"/>
      <c r="P1921" s="2"/>
    </row>
    <row r="1922" spans="1:20" ht="17.25" customHeight="1">
      <c r="A1922" s="1213" t="s">
        <v>16</v>
      </c>
      <c r="B1922" s="1213"/>
      <c r="C1922" s="714"/>
      <c r="D1922" s="32"/>
      <c r="E1922" s="1206" t="s">
        <v>19</v>
      </c>
      <c r="F1922" s="1206"/>
      <c r="G1922" s="1206"/>
      <c r="H1922" s="1206"/>
      <c r="I1922" s="1206"/>
      <c r="J1922" s="1146" t="s">
        <v>485</v>
      </c>
      <c r="K1922" s="1146"/>
      <c r="L1922" s="1146"/>
      <c r="M1922" s="1146"/>
      <c r="N1922" s="1146"/>
      <c r="O1922" s="2"/>
      <c r="P1922" s="2"/>
    </row>
    <row r="1923" spans="1:20" ht="13.5" customHeight="1">
      <c r="A1923" s="1184" t="s">
        <v>0</v>
      </c>
      <c r="B1923" s="1184"/>
      <c r="C1923" s="33"/>
      <c r="D1923" s="97"/>
      <c r="E1923" s="1213" t="s">
        <v>22</v>
      </c>
      <c r="F1923" s="1213"/>
      <c r="G1923" s="1213"/>
      <c r="H1923" s="1184" t="s">
        <v>79</v>
      </c>
      <c r="I1923" s="1184"/>
      <c r="J1923" s="1213" t="s">
        <v>24</v>
      </c>
      <c r="K1923" s="1213"/>
      <c r="L1923" s="1213"/>
      <c r="M1923" s="1184" t="s">
        <v>332</v>
      </c>
      <c r="N1923" s="1184"/>
      <c r="O1923" s="4"/>
      <c r="P1923" s="1"/>
    </row>
    <row r="1924" spans="1:20" ht="18.75">
      <c r="A1924" s="1151" t="s">
        <v>1</v>
      </c>
      <c r="B1924" s="1153"/>
      <c r="C1924" s="1154"/>
      <c r="D1924" s="1155" t="s">
        <v>2</v>
      </c>
      <c r="E1924" s="1156"/>
      <c r="F1924" s="1156"/>
      <c r="G1924" s="1156"/>
      <c r="H1924" s="1156"/>
      <c r="I1924" s="1156"/>
      <c r="J1924" s="1156"/>
      <c r="K1924" s="1156"/>
      <c r="L1924" s="1157"/>
      <c r="M1924" s="1158" t="s">
        <v>10</v>
      </c>
      <c r="N1924" s="1158" t="s">
        <v>11</v>
      </c>
      <c r="O1924" s="1"/>
      <c r="P1924" s="1"/>
    </row>
    <row r="1925" spans="1:20" ht="18.75">
      <c r="A1925" s="1161" t="s">
        <v>3</v>
      </c>
      <c r="B1925" s="1161" t="s">
        <v>4</v>
      </c>
      <c r="C1925" s="1163" t="s">
        <v>5</v>
      </c>
      <c r="D1925" s="1165" t="s">
        <v>6</v>
      </c>
      <c r="E1925" s="1151" t="s">
        <v>7</v>
      </c>
      <c r="F1925" s="1153"/>
      <c r="G1925" s="1153"/>
      <c r="H1925" s="1153"/>
      <c r="I1925" s="1153"/>
      <c r="J1925" s="1153"/>
      <c r="K1925" s="1153"/>
      <c r="L1925" s="1154"/>
      <c r="M1925" s="1159"/>
      <c r="N1925" s="1159"/>
      <c r="O1925" s="1"/>
      <c r="P1925" s="1"/>
    </row>
    <row r="1926" spans="1:20" ht="18.75">
      <c r="A1926" s="1162"/>
      <c r="B1926" s="1162"/>
      <c r="C1926" s="1164"/>
      <c r="D1926" s="1166"/>
      <c r="E1926" s="1151" t="s">
        <v>8</v>
      </c>
      <c r="F1926" s="1153"/>
      <c r="G1926" s="1153"/>
      <c r="H1926" s="1153"/>
      <c r="I1926" s="1153"/>
      <c r="J1926" s="1153"/>
      <c r="K1926" s="1154"/>
      <c r="L1926" s="23" t="s">
        <v>9</v>
      </c>
      <c r="M1926" s="1160"/>
      <c r="N1926" s="1160"/>
      <c r="O1926" s="1"/>
      <c r="P1926" s="1"/>
    </row>
    <row r="1927" spans="1:20" ht="34.5" customHeight="1">
      <c r="A1927" s="3"/>
      <c r="B1927" s="3"/>
      <c r="C1927" s="1198" t="s">
        <v>542</v>
      </c>
      <c r="D1927" s="718" t="s">
        <v>29</v>
      </c>
      <c r="E1927" s="1191" t="s">
        <v>510</v>
      </c>
      <c r="F1927" s="1191"/>
      <c r="G1927" s="1191"/>
      <c r="H1927" s="1191"/>
      <c r="I1927" s="1191"/>
      <c r="J1927" s="1170" t="s">
        <v>541</v>
      </c>
      <c r="K1927" s="1171"/>
      <c r="L1927" s="1171"/>
      <c r="M1927" s="1172"/>
      <c r="N1927" s="591"/>
      <c r="O1927" s="1"/>
      <c r="P1927" s="1"/>
    </row>
    <row r="1928" spans="1:20" ht="15.95" customHeight="1">
      <c r="A1928" s="3"/>
      <c r="B1928" s="3"/>
      <c r="C1928" s="1199"/>
      <c r="D1928" s="703">
        <v>1810</v>
      </c>
      <c r="E1928" s="1146" t="s">
        <v>304</v>
      </c>
      <c r="F1928" s="1146"/>
      <c r="G1928" s="1146"/>
      <c r="H1928" s="1173">
        <v>18855</v>
      </c>
      <c r="I1928" s="1175"/>
      <c r="J1928" s="1173">
        <v>3898</v>
      </c>
      <c r="K1928" s="1174"/>
      <c r="L1928" s="1174"/>
      <c r="M1928" s="1175"/>
      <c r="N1928" s="1227"/>
      <c r="O1928" s="1"/>
      <c r="P1928" s="1"/>
    </row>
    <row r="1929" spans="1:20" ht="15.95" customHeight="1">
      <c r="A1929" s="3"/>
      <c r="B1929" s="3"/>
      <c r="C1929" s="1199"/>
      <c r="D1929" s="703">
        <v>1820</v>
      </c>
      <c r="E1929" s="1146" t="s">
        <v>72</v>
      </c>
      <c r="F1929" s="1146"/>
      <c r="G1929" s="1146"/>
      <c r="H1929" s="1173">
        <v>12000</v>
      </c>
      <c r="I1929" s="1175"/>
      <c r="J1929" s="1173">
        <v>4355</v>
      </c>
      <c r="K1929" s="1174"/>
      <c r="L1929" s="1174"/>
      <c r="M1929" s="1175"/>
      <c r="N1929" s="1227"/>
      <c r="O1929" s="1"/>
      <c r="P1929" s="1"/>
      <c r="T1929" s="174"/>
    </row>
    <row r="1930" spans="1:20" ht="15.95" customHeight="1">
      <c r="A1930" s="3"/>
      <c r="B1930" s="3"/>
      <c r="C1930" s="1199"/>
      <c r="D1930" s="703"/>
      <c r="E1930" s="1146"/>
      <c r="F1930" s="1146"/>
      <c r="G1930" s="1146"/>
      <c r="H1930" s="1173"/>
      <c r="I1930" s="1175"/>
      <c r="J1930" s="1173"/>
      <c r="K1930" s="1174"/>
      <c r="L1930" s="1174"/>
      <c r="M1930" s="1175"/>
      <c r="N1930" s="1227"/>
      <c r="O1930" s="1"/>
      <c r="P1930" s="1"/>
      <c r="T1930" s="174"/>
    </row>
    <row r="1931" spans="1:20" ht="15.95" customHeight="1">
      <c r="A1931" s="3"/>
      <c r="B1931" s="3"/>
      <c r="C1931" s="1199"/>
      <c r="D1931" s="703"/>
      <c r="E1931" s="1146"/>
      <c r="F1931" s="1146"/>
      <c r="G1931" s="1146"/>
      <c r="H1931" s="1173"/>
      <c r="I1931" s="1175"/>
      <c r="J1931" s="1173"/>
      <c r="K1931" s="1174"/>
      <c r="L1931" s="1174"/>
      <c r="M1931" s="1175"/>
      <c r="N1931" s="1227"/>
      <c r="O1931" s="1"/>
      <c r="P1931" s="1"/>
    </row>
    <row r="1932" spans="1:20" ht="15.95" customHeight="1">
      <c r="A1932" s="3"/>
      <c r="B1932" s="3"/>
      <c r="C1932" s="1199"/>
      <c r="D1932" s="703"/>
      <c r="E1932" s="1146"/>
      <c r="F1932" s="1146"/>
      <c r="G1932" s="1146"/>
      <c r="H1932" s="1173"/>
      <c r="I1932" s="1175"/>
      <c r="J1932" s="1173"/>
      <c r="K1932" s="1174"/>
      <c r="L1932" s="1174"/>
      <c r="M1932" s="1175"/>
      <c r="N1932" s="1227"/>
      <c r="O1932" s="1"/>
      <c r="P1932" s="1"/>
      <c r="R1932" s="174"/>
      <c r="S1932" s="174"/>
    </row>
    <row r="1933" spans="1:20" ht="15.95" customHeight="1">
      <c r="A1933" s="3"/>
      <c r="B1933" s="3"/>
      <c r="C1933" s="1199"/>
      <c r="D1933" s="703"/>
      <c r="E1933" s="1146"/>
      <c r="F1933" s="1146"/>
      <c r="G1933" s="1146"/>
      <c r="H1933" s="1173"/>
      <c r="I1933" s="1175"/>
      <c r="J1933" s="1173"/>
      <c r="K1933" s="1174"/>
      <c r="L1933" s="1174"/>
      <c r="M1933" s="1175"/>
      <c r="N1933" s="1227"/>
      <c r="O1933" s="1"/>
      <c r="P1933" s="1"/>
      <c r="R1933" s="174"/>
      <c r="S1933" s="174"/>
    </row>
    <row r="1934" spans="1:20" ht="15.95" customHeight="1">
      <c r="A1934" s="3"/>
      <c r="B1934" s="3"/>
      <c r="C1934" s="1199"/>
      <c r="D1934" s="703"/>
      <c r="E1934" s="1146"/>
      <c r="F1934" s="1146"/>
      <c r="G1934" s="1146"/>
      <c r="H1934" s="1173"/>
      <c r="I1934" s="1175"/>
      <c r="J1934" s="1173"/>
      <c r="K1934" s="1174"/>
      <c r="L1934" s="1174"/>
      <c r="M1934" s="1175"/>
      <c r="N1934" s="1227"/>
      <c r="O1934" s="1"/>
      <c r="P1934" s="1"/>
      <c r="R1934" s="174"/>
      <c r="S1934" s="174"/>
    </row>
    <row r="1935" spans="1:20" ht="15.95" customHeight="1">
      <c r="A1935" s="3"/>
      <c r="B1935" s="3"/>
      <c r="C1935" s="1199"/>
      <c r="D1935" s="703"/>
      <c r="E1935" s="1146"/>
      <c r="F1935" s="1146"/>
      <c r="G1935" s="1146"/>
      <c r="H1935" s="1173"/>
      <c r="I1935" s="1175"/>
      <c r="J1935" s="1173"/>
      <c r="K1935" s="1174"/>
      <c r="L1935" s="1174"/>
      <c r="M1935" s="1175"/>
      <c r="N1935" s="1227"/>
      <c r="O1935" s="1"/>
      <c r="P1935" s="1"/>
      <c r="R1935" s="174"/>
      <c r="S1935" s="174"/>
    </row>
    <row r="1936" spans="1:20" ht="15.95" customHeight="1">
      <c r="A1936" s="3"/>
      <c r="B1936" s="3"/>
      <c r="C1936" s="1199"/>
      <c r="D1936" s="703"/>
      <c r="E1936" s="1146"/>
      <c r="F1936" s="1146"/>
      <c r="G1936" s="1146"/>
      <c r="H1936" s="1173"/>
      <c r="I1936" s="1175"/>
      <c r="J1936" s="1173"/>
      <c r="K1936" s="1174"/>
      <c r="L1936" s="1174"/>
      <c r="M1936" s="1175"/>
      <c r="N1936" s="1227"/>
      <c r="O1936" s="1"/>
      <c r="P1936" s="1"/>
      <c r="R1936" s="174"/>
      <c r="S1936" s="174"/>
    </row>
    <row r="1937" spans="1:19" ht="15.95" customHeight="1">
      <c r="A1937" s="3"/>
      <c r="B1937" s="3"/>
      <c r="C1937" s="1199"/>
      <c r="D1937" s="703"/>
      <c r="E1937" s="1146"/>
      <c r="F1937" s="1146"/>
      <c r="G1937" s="1146"/>
      <c r="H1937" s="1173"/>
      <c r="I1937" s="1175"/>
      <c r="J1937" s="1173"/>
      <c r="K1937" s="1174"/>
      <c r="L1937" s="1174"/>
      <c r="M1937" s="1175"/>
      <c r="N1937" s="1227"/>
      <c r="O1937" s="1"/>
      <c r="P1937" s="1"/>
      <c r="R1937" s="174"/>
      <c r="S1937" s="174"/>
    </row>
    <row r="1938" spans="1:19" ht="15.95" customHeight="1">
      <c r="A1938" s="3"/>
      <c r="B1938" s="3"/>
      <c r="C1938" s="1199"/>
      <c r="D1938" s="703"/>
      <c r="E1938" s="1146"/>
      <c r="F1938" s="1146"/>
      <c r="G1938" s="1146"/>
      <c r="H1938" s="1173"/>
      <c r="I1938" s="1175"/>
      <c r="J1938" s="1173"/>
      <c r="K1938" s="1174"/>
      <c r="L1938" s="1174"/>
      <c r="M1938" s="1175"/>
      <c r="N1938" s="1227"/>
      <c r="O1938" s="1"/>
      <c r="P1938" s="1"/>
      <c r="R1938" s="174"/>
      <c r="S1938" s="174"/>
    </row>
    <row r="1939" spans="1:19" ht="15.75" customHeight="1">
      <c r="A1939" s="3"/>
      <c r="B1939" s="3"/>
      <c r="C1939" s="1200"/>
      <c r="D1939" s="703"/>
      <c r="E1939" s="1146"/>
      <c r="F1939" s="1146"/>
      <c r="G1939" s="1146"/>
      <c r="H1939" s="1173"/>
      <c r="I1939" s="1175"/>
      <c r="J1939" s="1173"/>
      <c r="K1939" s="1174"/>
      <c r="L1939" s="1174"/>
      <c r="M1939" s="1175"/>
      <c r="N1939" s="1227"/>
    </row>
    <row r="1940" spans="1:19" ht="15.75">
      <c r="A1940" s="3"/>
      <c r="B1940" s="3"/>
      <c r="C1940" s="7"/>
      <c r="D1940" s="1191"/>
      <c r="E1940" s="1191"/>
      <c r="F1940" s="1191"/>
      <c r="G1940" s="1191"/>
      <c r="H1940" s="1138"/>
      <c r="I1940" s="1139"/>
      <c r="J1940" s="1138">
        <f>SUM(J1928:M1939)</f>
        <v>8253</v>
      </c>
      <c r="K1940" s="1150"/>
      <c r="L1940" s="1150"/>
      <c r="M1940" s="1139"/>
      <c r="N1940" s="167"/>
    </row>
    <row r="1941" spans="1:19" ht="15.75">
      <c r="A1941" s="15"/>
      <c r="B1941" s="15"/>
      <c r="C1941" s="167"/>
      <c r="D1941" s="169"/>
      <c r="E1941" s="169"/>
      <c r="F1941" s="169"/>
      <c r="G1941" s="169"/>
      <c r="H1941" s="724"/>
      <c r="I1941" s="724"/>
      <c r="J1941" s="724"/>
      <c r="K1941" s="724"/>
      <c r="L1941" s="724"/>
      <c r="M1941" s="724"/>
      <c r="N1941" s="167"/>
    </row>
    <row r="1942" spans="1:19" ht="15.75">
      <c r="A1942" s="15"/>
      <c r="B1942" s="15"/>
      <c r="C1942" s="167"/>
      <c r="D1942" s="725"/>
      <c r="E1942" s="725"/>
      <c r="F1942" s="725"/>
      <c r="G1942" s="725"/>
      <c r="H1942" s="724"/>
      <c r="I1942" s="724"/>
      <c r="J1942" s="724"/>
      <c r="K1942" s="104"/>
      <c r="L1942" s="104"/>
      <c r="M1942" s="167"/>
      <c r="N1942" s="167"/>
    </row>
    <row r="1943" spans="1:19" s="21" customFormat="1" ht="18.75">
      <c r="A1943" s="1140" t="s">
        <v>12</v>
      </c>
      <c r="B1943" s="1140"/>
      <c r="C1943" s="1140"/>
      <c r="D1943" s="1141" t="s">
        <v>25</v>
      </c>
      <c r="E1943" s="1141"/>
      <c r="F1943" s="1141"/>
      <c r="G1943" s="1141"/>
      <c r="H1943" s="1141"/>
      <c r="I1943" s="19"/>
      <c r="J1943" s="5"/>
      <c r="K1943" s="5"/>
      <c r="L1943" s="720" t="s">
        <v>13</v>
      </c>
      <c r="M1943" s="720"/>
      <c r="N1943" s="720"/>
      <c r="O1943" s="20"/>
      <c r="P1943" s="19"/>
    </row>
    <row r="1946" spans="1:19" s="6" customFormat="1" ht="73.5" customHeight="1">
      <c r="A1946" s="1176" t="s">
        <v>14</v>
      </c>
      <c r="B1946" s="1176"/>
      <c r="C1946" s="1176"/>
      <c r="D1946" s="1176"/>
      <c r="E1946" s="1176"/>
      <c r="F1946" s="1176"/>
      <c r="G1946" s="1176"/>
      <c r="H1946" s="1176"/>
      <c r="I1946" s="1176"/>
      <c r="J1946" s="1176"/>
      <c r="K1946" s="1176"/>
      <c r="L1946" s="1176"/>
      <c r="M1946" s="1176"/>
      <c r="N1946" s="1176"/>
      <c r="O1946" s="5"/>
      <c r="P1946" s="5"/>
    </row>
    <row r="1947" spans="1:19" ht="15" customHeight="1">
      <c r="A1947" s="1206" t="s">
        <v>23</v>
      </c>
      <c r="B1947" s="1206"/>
      <c r="C1947" s="46"/>
      <c r="D1947" s="32"/>
      <c r="E1947" s="1207" t="s">
        <v>21</v>
      </c>
      <c r="F1947" s="1208"/>
      <c r="G1947" s="1208"/>
      <c r="H1947" s="1208"/>
      <c r="I1947" s="1209"/>
      <c r="J1947" s="1210"/>
      <c r="K1947" s="1211"/>
      <c r="L1947" s="1211"/>
      <c r="M1947" s="1211"/>
      <c r="N1947" s="1212"/>
      <c r="O1947" s="2"/>
      <c r="P1947" s="2"/>
    </row>
    <row r="1948" spans="1:19" ht="15.75" customHeight="1">
      <c r="A1948" s="1213" t="s">
        <v>26</v>
      </c>
      <c r="B1948" s="1213"/>
      <c r="C1948" s="714" t="s">
        <v>27</v>
      </c>
      <c r="D1948" s="98"/>
      <c r="E1948" s="1214" t="s">
        <v>20</v>
      </c>
      <c r="F1948" s="1215"/>
      <c r="G1948" s="1215"/>
      <c r="H1948" s="1215"/>
      <c r="I1948" s="1216"/>
      <c r="J1948" s="1210">
        <v>44835</v>
      </c>
      <c r="K1948" s="1217"/>
      <c r="L1948" s="1217"/>
      <c r="M1948" s="1217"/>
      <c r="N1948" s="1218"/>
      <c r="O1948" s="2"/>
      <c r="P1948" s="2"/>
    </row>
    <row r="1949" spans="1:19" ht="17.25" customHeight="1">
      <c r="A1949" s="1213" t="s">
        <v>15</v>
      </c>
      <c r="B1949" s="1213"/>
      <c r="C1949" s="714" t="s">
        <v>17</v>
      </c>
      <c r="D1949" s="98"/>
      <c r="E1949" s="1214" t="s">
        <v>18</v>
      </c>
      <c r="F1949" s="1215"/>
      <c r="G1949" s="1215"/>
      <c r="H1949" s="1215"/>
      <c r="I1949" s="1216"/>
      <c r="J1949" s="1219" t="s">
        <v>455</v>
      </c>
      <c r="K1949" s="1219"/>
      <c r="L1949" s="1219"/>
      <c r="M1949" s="1219"/>
      <c r="N1949" s="1219"/>
      <c r="O1949" s="2"/>
      <c r="P1949" s="2"/>
    </row>
    <row r="1950" spans="1:19" ht="17.25" customHeight="1">
      <c r="A1950" s="1213" t="s">
        <v>16</v>
      </c>
      <c r="B1950" s="1213"/>
      <c r="C1950" s="714">
        <v>90110370</v>
      </c>
      <c r="D1950" s="32"/>
      <c r="E1950" s="1206" t="s">
        <v>19</v>
      </c>
      <c r="F1950" s="1206"/>
      <c r="G1950" s="1206"/>
      <c r="H1950" s="1206"/>
      <c r="I1950" s="1206"/>
      <c r="J1950" s="1146" t="s">
        <v>456</v>
      </c>
      <c r="K1950" s="1146"/>
      <c r="L1950" s="1146"/>
      <c r="M1950" s="1146"/>
      <c r="N1950" s="1146"/>
      <c r="O1950" s="2"/>
      <c r="P1950" s="2"/>
    </row>
    <row r="1951" spans="1:19" ht="13.5" customHeight="1">
      <c r="A1951" s="1184" t="s">
        <v>0</v>
      </c>
      <c r="B1951" s="1184"/>
      <c r="C1951" s="33"/>
      <c r="D1951" s="97"/>
      <c r="E1951" s="1213" t="s">
        <v>22</v>
      </c>
      <c r="F1951" s="1213"/>
      <c r="G1951" s="1213"/>
      <c r="H1951" s="1184" t="s">
        <v>37</v>
      </c>
      <c r="I1951" s="1184"/>
      <c r="J1951" s="1213" t="s">
        <v>24</v>
      </c>
      <c r="K1951" s="1213"/>
      <c r="L1951" s="1213"/>
      <c r="M1951" s="1184" t="s">
        <v>332</v>
      </c>
      <c r="N1951" s="1184"/>
      <c r="O1951" s="4"/>
      <c r="P1951" s="1"/>
    </row>
    <row r="1952" spans="1:19" ht="18.75">
      <c r="A1952" s="1151" t="s">
        <v>1</v>
      </c>
      <c r="B1952" s="1153"/>
      <c r="C1952" s="1154"/>
      <c r="D1952" s="1155" t="s">
        <v>2</v>
      </c>
      <c r="E1952" s="1156"/>
      <c r="F1952" s="1156"/>
      <c r="G1952" s="1156"/>
      <c r="H1952" s="1156"/>
      <c r="I1952" s="1156"/>
      <c r="J1952" s="1156"/>
      <c r="K1952" s="1156"/>
      <c r="L1952" s="1157"/>
      <c r="M1952" s="1158" t="s">
        <v>10</v>
      </c>
      <c r="N1952" s="1158" t="s">
        <v>11</v>
      </c>
      <c r="O1952" s="1"/>
      <c r="P1952" s="1"/>
    </row>
    <row r="1953" spans="1:20" ht="18.75">
      <c r="A1953" s="1161" t="s">
        <v>3</v>
      </c>
      <c r="B1953" s="1161" t="s">
        <v>4</v>
      </c>
      <c r="C1953" s="1163" t="s">
        <v>5</v>
      </c>
      <c r="D1953" s="1165" t="s">
        <v>6</v>
      </c>
      <c r="E1953" s="1151" t="s">
        <v>7</v>
      </c>
      <c r="F1953" s="1153"/>
      <c r="G1953" s="1153"/>
      <c r="H1953" s="1153"/>
      <c r="I1953" s="1153"/>
      <c r="J1953" s="1153"/>
      <c r="K1953" s="1153"/>
      <c r="L1953" s="1154"/>
      <c r="M1953" s="1159"/>
      <c r="N1953" s="1159"/>
      <c r="O1953" s="1"/>
      <c r="P1953" s="1"/>
    </row>
    <row r="1954" spans="1:20" ht="18.75">
      <c r="A1954" s="1162"/>
      <c r="B1954" s="1162"/>
      <c r="C1954" s="1164"/>
      <c r="D1954" s="1166"/>
      <c r="E1954" s="1151" t="s">
        <v>8</v>
      </c>
      <c r="F1954" s="1153"/>
      <c r="G1954" s="1153"/>
      <c r="H1954" s="1153"/>
      <c r="I1954" s="1153"/>
      <c r="J1954" s="1153"/>
      <c r="K1954" s="1154"/>
      <c r="L1954" s="23" t="s">
        <v>9</v>
      </c>
      <c r="M1954" s="1160"/>
      <c r="N1954" s="1160"/>
      <c r="O1954" s="1"/>
      <c r="P1954" s="1"/>
    </row>
    <row r="1955" spans="1:20" ht="34.5" customHeight="1">
      <c r="A1955" s="3"/>
      <c r="B1955" s="3"/>
      <c r="C1955" s="1231" t="s">
        <v>545</v>
      </c>
      <c r="D1955" s="718" t="s">
        <v>29</v>
      </c>
      <c r="E1955" s="1191" t="s">
        <v>510</v>
      </c>
      <c r="F1955" s="1191"/>
      <c r="G1955" s="1191"/>
      <c r="H1955" s="1191"/>
      <c r="I1955" s="1191"/>
      <c r="J1955" s="1170" t="s">
        <v>543</v>
      </c>
      <c r="K1955" s="1171"/>
      <c r="L1955" s="1171"/>
      <c r="M1955" s="1172"/>
      <c r="N1955" s="591"/>
      <c r="O1955" s="1"/>
      <c r="P1955" s="1"/>
    </row>
    <row r="1956" spans="1:20" ht="15.95" customHeight="1">
      <c r="A1956" s="3"/>
      <c r="B1956" s="3"/>
      <c r="C1956" s="1232"/>
      <c r="D1956" s="703">
        <v>1810</v>
      </c>
      <c r="E1956" s="1146" t="s">
        <v>304</v>
      </c>
      <c r="F1956" s="1146"/>
      <c r="G1956" s="1146"/>
      <c r="H1956" s="1173">
        <v>45555</v>
      </c>
      <c r="I1956" s="1175"/>
      <c r="J1956" s="1173">
        <v>40170</v>
      </c>
      <c r="K1956" s="1174"/>
      <c r="L1956" s="1174"/>
      <c r="M1956" s="1175"/>
      <c r="N1956" s="1227"/>
      <c r="O1956" s="1"/>
      <c r="P1956" s="1"/>
      <c r="T1956" s="174"/>
    </row>
    <row r="1957" spans="1:20" ht="15.95" customHeight="1">
      <c r="A1957" s="3"/>
      <c r="B1957" s="3"/>
      <c r="C1957" s="1232"/>
      <c r="D1957" s="703"/>
      <c r="E1957" s="1146"/>
      <c r="F1957" s="1146"/>
      <c r="G1957" s="1146"/>
      <c r="H1957" s="1173"/>
      <c r="I1957" s="1175"/>
      <c r="J1957" s="1173"/>
      <c r="K1957" s="1174"/>
      <c r="L1957" s="1174"/>
      <c r="M1957" s="1175"/>
      <c r="N1957" s="1227"/>
      <c r="O1957" s="1"/>
      <c r="P1957" s="1"/>
    </row>
    <row r="1958" spans="1:20" ht="18.75" customHeight="1">
      <c r="A1958" s="3"/>
      <c r="B1958" s="3"/>
      <c r="C1958" s="1232"/>
      <c r="D1958" s="703"/>
      <c r="E1958" s="1146"/>
      <c r="F1958" s="1146"/>
      <c r="G1958" s="1146"/>
      <c r="H1958" s="1173"/>
      <c r="I1958" s="1175"/>
      <c r="J1958" s="1173"/>
      <c r="K1958" s="1174"/>
      <c r="L1958" s="1174"/>
      <c r="M1958" s="1175"/>
      <c r="N1958" s="1227"/>
      <c r="O1958" s="1"/>
      <c r="P1958" s="1"/>
    </row>
    <row r="1959" spans="1:20" ht="15.95" customHeight="1">
      <c r="A1959" s="3"/>
      <c r="B1959" s="3"/>
      <c r="C1959" s="1232"/>
      <c r="D1959" s="703"/>
      <c r="E1959" s="1146"/>
      <c r="F1959" s="1146"/>
      <c r="G1959" s="1146"/>
      <c r="H1959" s="1173"/>
      <c r="I1959" s="1175"/>
      <c r="J1959" s="1173"/>
      <c r="K1959" s="1174"/>
      <c r="L1959" s="1174"/>
      <c r="M1959" s="1175"/>
      <c r="N1959" s="1227"/>
      <c r="O1959" s="1"/>
      <c r="P1959" s="1"/>
    </row>
    <row r="1960" spans="1:20" ht="15.95" customHeight="1">
      <c r="A1960" s="3"/>
      <c r="B1960" s="3"/>
      <c r="C1960" s="1232"/>
      <c r="D1960" s="703"/>
      <c r="E1960" s="1146"/>
      <c r="F1960" s="1146"/>
      <c r="G1960" s="1146"/>
      <c r="H1960" s="1173"/>
      <c r="I1960" s="1175"/>
      <c r="J1960" s="1173"/>
      <c r="K1960" s="1174"/>
      <c r="L1960" s="1174"/>
      <c r="M1960" s="1175"/>
      <c r="N1960" s="1227"/>
      <c r="O1960" s="1"/>
      <c r="P1960" s="1"/>
    </row>
    <row r="1961" spans="1:20" ht="15.95" customHeight="1">
      <c r="A1961" s="3"/>
      <c r="B1961" s="3"/>
      <c r="C1961" s="1232"/>
      <c r="D1961" s="703"/>
      <c r="E1961" s="1146"/>
      <c r="F1961" s="1146"/>
      <c r="G1961" s="1146"/>
      <c r="H1961" s="1173"/>
      <c r="I1961" s="1175"/>
      <c r="J1961" s="1173"/>
      <c r="K1961" s="1174"/>
      <c r="L1961" s="1174"/>
      <c r="M1961" s="1175"/>
      <c r="N1961" s="1227"/>
      <c r="O1961" s="1"/>
      <c r="P1961" s="1"/>
      <c r="T1961" s="174"/>
    </row>
    <row r="1962" spans="1:20" ht="15.95" customHeight="1">
      <c r="A1962" s="3"/>
      <c r="B1962" s="3"/>
      <c r="C1962" s="1232"/>
      <c r="D1962" s="703"/>
      <c r="E1962" s="1146"/>
      <c r="F1962" s="1146"/>
      <c r="G1962" s="1146"/>
      <c r="H1962" s="1173"/>
      <c r="I1962" s="1175"/>
      <c r="J1962" s="1173"/>
      <c r="K1962" s="1174"/>
      <c r="L1962" s="1174"/>
      <c r="M1962" s="1175"/>
      <c r="N1962" s="1227"/>
      <c r="O1962" s="1"/>
      <c r="P1962" s="1"/>
    </row>
    <row r="1963" spans="1:20" ht="15.95" customHeight="1">
      <c r="A1963" s="3"/>
      <c r="B1963" s="3"/>
      <c r="C1963" s="1232"/>
      <c r="D1963" s="703"/>
      <c r="E1963" s="1146"/>
      <c r="F1963" s="1146"/>
      <c r="G1963" s="1146"/>
      <c r="H1963" s="1173"/>
      <c r="I1963" s="1175"/>
      <c r="J1963" s="1173"/>
      <c r="K1963" s="1174"/>
      <c r="L1963" s="1174"/>
      <c r="M1963" s="1175"/>
      <c r="N1963" s="1227"/>
      <c r="O1963" s="1"/>
      <c r="P1963" s="1"/>
    </row>
    <row r="1964" spans="1:20" ht="15.95" customHeight="1">
      <c r="A1964" s="3"/>
      <c r="B1964" s="3"/>
      <c r="C1964" s="1232"/>
      <c r="D1964" s="703"/>
      <c r="E1964" s="1146"/>
      <c r="F1964" s="1146"/>
      <c r="G1964" s="1146"/>
      <c r="H1964" s="1173"/>
      <c r="I1964" s="1175"/>
      <c r="J1964" s="1173"/>
      <c r="K1964" s="1174"/>
      <c r="L1964" s="1174"/>
      <c r="M1964" s="1175"/>
      <c r="N1964" s="1227"/>
      <c r="O1964" s="1"/>
      <c r="P1964" s="1"/>
      <c r="T1964" s="174"/>
    </row>
    <row r="1965" spans="1:20" ht="15.95" customHeight="1">
      <c r="A1965" s="3"/>
      <c r="B1965" s="3"/>
      <c r="C1965" s="1232"/>
      <c r="D1965" s="703"/>
      <c r="E1965" s="1146"/>
      <c r="F1965" s="1146"/>
      <c r="G1965" s="1146"/>
      <c r="H1965" s="1173"/>
      <c r="I1965" s="1175"/>
      <c r="J1965" s="1173"/>
      <c r="K1965" s="1174"/>
      <c r="L1965" s="1174"/>
      <c r="M1965" s="1175"/>
      <c r="N1965" s="1227"/>
      <c r="O1965" s="1"/>
      <c r="P1965" s="1"/>
    </row>
    <row r="1966" spans="1:20" ht="15.95" customHeight="1">
      <c r="A1966" s="3"/>
      <c r="B1966" s="3"/>
      <c r="C1966" s="1232"/>
      <c r="D1966" s="703"/>
      <c r="E1966" s="1146"/>
      <c r="F1966" s="1146"/>
      <c r="G1966" s="1146"/>
      <c r="H1966" s="1173"/>
      <c r="I1966" s="1175"/>
      <c r="J1966" s="1173"/>
      <c r="K1966" s="1174"/>
      <c r="L1966" s="1174"/>
      <c r="M1966" s="1175"/>
      <c r="N1966" s="1227"/>
      <c r="O1966" s="1"/>
      <c r="P1966" s="1"/>
      <c r="R1966" s="174"/>
      <c r="S1966" s="174"/>
    </row>
    <row r="1967" spans="1:20" ht="15.75" customHeight="1">
      <c r="A1967" s="3"/>
      <c r="B1967" s="3"/>
      <c r="C1967" s="1233"/>
      <c r="D1967" s="703"/>
      <c r="E1967" s="1146"/>
      <c r="F1967" s="1146"/>
      <c r="G1967" s="1146"/>
      <c r="H1967" s="1173"/>
      <c r="I1967" s="1175"/>
      <c r="J1967" s="1173"/>
      <c r="K1967" s="1174"/>
      <c r="L1967" s="1174"/>
      <c r="M1967" s="1175"/>
      <c r="N1967" s="1227"/>
    </row>
    <row r="1968" spans="1:20" ht="15.75">
      <c r="A1968" s="3"/>
      <c r="B1968" s="3"/>
      <c r="C1968" s="7"/>
      <c r="D1968" s="32"/>
      <c r="E1968" s="1146"/>
      <c r="F1968" s="1146"/>
      <c r="G1968" s="1146"/>
      <c r="H1968" s="1173"/>
      <c r="I1968" s="1175"/>
      <c r="J1968" s="1173" t="s">
        <v>544</v>
      </c>
      <c r="K1968" s="1175"/>
      <c r="L1968" s="1173">
        <f>SUM(J1956)</f>
        <v>40170</v>
      </c>
      <c r="M1968" s="1175"/>
      <c r="N1968" s="167"/>
    </row>
    <row r="1969" spans="1:20" ht="15.75">
      <c r="A1969" s="15"/>
      <c r="B1969" s="15"/>
      <c r="C1969" s="167"/>
      <c r="D1969" s="169"/>
      <c r="E1969" s="169"/>
      <c r="F1969" s="169"/>
      <c r="G1969" s="169"/>
      <c r="H1969" s="724"/>
      <c r="I1969" s="724"/>
      <c r="J1969" s="724"/>
      <c r="K1969" s="724"/>
      <c r="L1969" s="724"/>
      <c r="M1969" s="724"/>
      <c r="N1969" s="167"/>
    </row>
    <row r="1970" spans="1:20" ht="15.75">
      <c r="A1970" s="15"/>
      <c r="B1970" s="15"/>
      <c r="C1970" s="167"/>
      <c r="D1970" s="169"/>
      <c r="E1970" s="169"/>
      <c r="F1970" s="169"/>
      <c r="G1970" s="169"/>
      <c r="H1970" s="724"/>
      <c r="I1970" s="724"/>
      <c r="J1970" s="724"/>
      <c r="K1970" s="724"/>
      <c r="L1970" s="724"/>
      <c r="M1970" s="724"/>
      <c r="N1970" s="167"/>
    </row>
    <row r="1971" spans="1:20" ht="15.75">
      <c r="A1971" s="15"/>
      <c r="B1971" s="15"/>
      <c r="C1971" s="167"/>
      <c r="D1971" s="725"/>
      <c r="E1971" s="725"/>
      <c r="F1971" s="725"/>
      <c r="G1971" s="725"/>
      <c r="H1971" s="724"/>
      <c r="I1971" s="724"/>
      <c r="J1971" s="724"/>
      <c r="K1971" s="104"/>
      <c r="L1971" s="104"/>
      <c r="M1971" s="167"/>
      <c r="N1971" s="167"/>
    </row>
    <row r="1972" spans="1:20" s="21" customFormat="1" ht="18.75">
      <c r="A1972" s="1140" t="s">
        <v>12</v>
      </c>
      <c r="B1972" s="1140"/>
      <c r="C1972" s="1140"/>
      <c r="D1972" s="1141" t="s">
        <v>25</v>
      </c>
      <c r="E1972" s="1141"/>
      <c r="F1972" s="1141"/>
      <c r="G1972" s="1141"/>
      <c r="H1972" s="1141"/>
      <c r="I1972" s="19"/>
      <c r="J1972" s="5"/>
      <c r="K1972" s="5"/>
      <c r="L1972" s="720" t="s">
        <v>13</v>
      </c>
      <c r="M1972" s="720"/>
      <c r="N1972" s="720"/>
      <c r="O1972" s="20"/>
      <c r="P1972" s="19"/>
    </row>
    <row r="1974" spans="1:20" s="6" customFormat="1" ht="73.5" customHeight="1">
      <c r="A1974" s="1176" t="s">
        <v>14</v>
      </c>
      <c r="B1974" s="1176"/>
      <c r="C1974" s="1176"/>
      <c r="D1974" s="1176"/>
      <c r="E1974" s="1176"/>
      <c r="F1974" s="1176"/>
      <c r="G1974" s="1176"/>
      <c r="H1974" s="1176"/>
      <c r="I1974" s="1176"/>
      <c r="J1974" s="1176"/>
      <c r="K1974" s="1176"/>
      <c r="L1974" s="1176"/>
      <c r="M1974" s="1176"/>
      <c r="N1974" s="1176"/>
      <c r="O1974" s="5"/>
      <c r="P1974" s="5"/>
    </row>
    <row r="1975" spans="1:20" ht="15" customHeight="1">
      <c r="A1975" s="1206" t="s">
        <v>23</v>
      </c>
      <c r="B1975" s="1206"/>
      <c r="C1975" s="46"/>
      <c r="D1975" s="32"/>
      <c r="E1975" s="1207" t="s">
        <v>21</v>
      </c>
      <c r="F1975" s="1208"/>
      <c r="G1975" s="1208"/>
      <c r="H1975" s="1208"/>
      <c r="I1975" s="1209"/>
      <c r="J1975" s="1210"/>
      <c r="K1975" s="1211"/>
      <c r="L1975" s="1211"/>
      <c r="M1975" s="1211"/>
      <c r="N1975" s="1212"/>
      <c r="O1975" s="2"/>
      <c r="P1975" s="2"/>
    </row>
    <row r="1976" spans="1:20" ht="15.75" customHeight="1">
      <c r="A1976" s="1213" t="s">
        <v>26</v>
      </c>
      <c r="B1976" s="1213"/>
      <c r="C1976" s="714" t="s">
        <v>27</v>
      </c>
      <c r="D1976" s="98"/>
      <c r="E1976" s="1214" t="s">
        <v>20</v>
      </c>
      <c r="F1976" s="1215"/>
      <c r="G1976" s="1215"/>
      <c r="H1976" s="1215"/>
      <c r="I1976" s="1216"/>
      <c r="J1976" s="1210">
        <v>44835</v>
      </c>
      <c r="K1976" s="1217"/>
      <c r="L1976" s="1217"/>
      <c r="M1976" s="1217"/>
      <c r="N1976" s="1218"/>
      <c r="O1976" s="2"/>
      <c r="P1976" s="2"/>
    </row>
    <row r="1977" spans="1:20" ht="17.25" customHeight="1">
      <c r="A1977" s="1213" t="s">
        <v>15</v>
      </c>
      <c r="B1977" s="1213"/>
      <c r="C1977" s="714" t="s">
        <v>17</v>
      </c>
      <c r="D1977" s="98"/>
      <c r="E1977" s="1214" t="s">
        <v>18</v>
      </c>
      <c r="F1977" s="1215"/>
      <c r="G1977" s="1215"/>
      <c r="H1977" s="1215"/>
      <c r="I1977" s="1216"/>
      <c r="J1977" s="1219" t="s">
        <v>460</v>
      </c>
      <c r="K1977" s="1219"/>
      <c r="L1977" s="1219"/>
      <c r="M1977" s="1219"/>
      <c r="N1977" s="1219"/>
      <c r="O1977" s="2"/>
      <c r="P1977" s="2"/>
    </row>
    <row r="1978" spans="1:20" ht="17.25" customHeight="1">
      <c r="A1978" s="1213" t="s">
        <v>16</v>
      </c>
      <c r="B1978" s="1213"/>
      <c r="C1978" s="714">
        <v>90092893</v>
      </c>
      <c r="D1978" s="32"/>
      <c r="E1978" s="1206" t="s">
        <v>19</v>
      </c>
      <c r="F1978" s="1206"/>
      <c r="G1978" s="1206"/>
      <c r="H1978" s="1206"/>
      <c r="I1978" s="1206"/>
      <c r="J1978" s="1146" t="s">
        <v>456</v>
      </c>
      <c r="K1978" s="1146"/>
      <c r="L1978" s="1146"/>
      <c r="M1978" s="1146"/>
      <c r="N1978" s="1146"/>
      <c r="O1978" s="2"/>
      <c r="P1978" s="2"/>
    </row>
    <row r="1979" spans="1:20" ht="13.5" customHeight="1">
      <c r="A1979" s="1184" t="s">
        <v>0</v>
      </c>
      <c r="B1979" s="1184"/>
      <c r="C1979" s="33"/>
      <c r="D1979" s="97"/>
      <c r="E1979" s="1213" t="s">
        <v>22</v>
      </c>
      <c r="F1979" s="1213"/>
      <c r="G1979" s="1213"/>
      <c r="H1979" s="1184" t="s">
        <v>37</v>
      </c>
      <c r="I1979" s="1184"/>
      <c r="J1979" s="1213" t="s">
        <v>24</v>
      </c>
      <c r="K1979" s="1213"/>
      <c r="L1979" s="1213"/>
      <c r="M1979" s="1184" t="s">
        <v>332</v>
      </c>
      <c r="N1979" s="1184"/>
      <c r="O1979" s="4"/>
      <c r="P1979" s="1"/>
    </row>
    <row r="1980" spans="1:20" ht="18.75">
      <c r="A1980" s="1151" t="s">
        <v>1</v>
      </c>
      <c r="B1980" s="1153"/>
      <c r="C1980" s="1154"/>
      <c r="D1980" s="1155" t="s">
        <v>2</v>
      </c>
      <c r="E1980" s="1156"/>
      <c r="F1980" s="1156"/>
      <c r="G1980" s="1156"/>
      <c r="H1980" s="1156"/>
      <c r="I1980" s="1156"/>
      <c r="J1980" s="1156"/>
      <c r="K1980" s="1156"/>
      <c r="L1980" s="1157"/>
      <c r="M1980" s="1158" t="s">
        <v>10</v>
      </c>
      <c r="N1980" s="1158" t="s">
        <v>11</v>
      </c>
      <c r="O1980" s="1"/>
      <c r="P1980" s="1"/>
    </row>
    <row r="1981" spans="1:20" ht="18.75">
      <c r="A1981" s="1161" t="s">
        <v>3</v>
      </c>
      <c r="B1981" s="1161" t="s">
        <v>4</v>
      </c>
      <c r="C1981" s="1163" t="s">
        <v>5</v>
      </c>
      <c r="D1981" s="1165" t="s">
        <v>6</v>
      </c>
      <c r="E1981" s="1151" t="s">
        <v>7</v>
      </c>
      <c r="F1981" s="1153"/>
      <c r="G1981" s="1153"/>
      <c r="H1981" s="1153"/>
      <c r="I1981" s="1153"/>
      <c r="J1981" s="1153"/>
      <c r="K1981" s="1153"/>
      <c r="L1981" s="1154"/>
      <c r="M1981" s="1159"/>
      <c r="N1981" s="1159"/>
      <c r="O1981" s="1"/>
      <c r="P1981" s="1"/>
    </row>
    <row r="1982" spans="1:20" ht="18.75">
      <c r="A1982" s="1162"/>
      <c r="B1982" s="1162"/>
      <c r="C1982" s="1164"/>
      <c r="D1982" s="1166"/>
      <c r="E1982" s="1151" t="s">
        <v>8</v>
      </c>
      <c r="F1982" s="1153"/>
      <c r="G1982" s="1153"/>
      <c r="H1982" s="1153"/>
      <c r="I1982" s="1153"/>
      <c r="J1982" s="1153"/>
      <c r="K1982" s="1154"/>
      <c r="L1982" s="23" t="s">
        <v>9</v>
      </c>
      <c r="M1982" s="1160"/>
      <c r="N1982" s="1160"/>
      <c r="O1982" s="1"/>
      <c r="P1982" s="1"/>
    </row>
    <row r="1983" spans="1:20" ht="34.5" customHeight="1">
      <c r="A1983" s="3"/>
      <c r="B1983" s="3"/>
      <c r="C1983" s="1231" t="s">
        <v>545</v>
      </c>
      <c r="D1983" s="718" t="s">
        <v>29</v>
      </c>
      <c r="E1983" s="1191" t="s">
        <v>510</v>
      </c>
      <c r="F1983" s="1191"/>
      <c r="G1983" s="1191"/>
      <c r="H1983" s="1191"/>
      <c r="I1983" s="1191"/>
      <c r="J1983" s="1170" t="s">
        <v>543</v>
      </c>
      <c r="K1983" s="1171"/>
      <c r="L1983" s="1171"/>
      <c r="M1983" s="1172"/>
      <c r="N1983" s="591"/>
      <c r="O1983" s="1"/>
      <c r="P1983" s="1"/>
    </row>
    <row r="1984" spans="1:20" ht="15.95" customHeight="1">
      <c r="A1984" s="3"/>
      <c r="B1984" s="3"/>
      <c r="C1984" s="1232"/>
      <c r="D1984" s="703">
        <v>1810</v>
      </c>
      <c r="E1984" s="1146" t="s">
        <v>304</v>
      </c>
      <c r="F1984" s="1146"/>
      <c r="G1984" s="1146"/>
      <c r="H1984" s="1173">
        <v>45555</v>
      </c>
      <c r="I1984" s="1175"/>
      <c r="J1984" s="1173">
        <v>40170</v>
      </c>
      <c r="K1984" s="1174"/>
      <c r="L1984" s="1174"/>
      <c r="M1984" s="1175"/>
      <c r="N1984" s="1227"/>
      <c r="O1984" s="1"/>
      <c r="P1984" s="1"/>
      <c r="T1984" s="174"/>
    </row>
    <row r="1985" spans="1:20" ht="15.95" customHeight="1">
      <c r="A1985" s="3"/>
      <c r="B1985" s="3"/>
      <c r="C1985" s="1232"/>
      <c r="D1985" s="703"/>
      <c r="E1985" s="1146"/>
      <c r="F1985" s="1146"/>
      <c r="G1985" s="1146"/>
      <c r="H1985" s="1173"/>
      <c r="I1985" s="1175"/>
      <c r="J1985" s="1173"/>
      <c r="K1985" s="1174"/>
      <c r="L1985" s="1174"/>
      <c r="M1985" s="1175"/>
      <c r="N1985" s="1227"/>
      <c r="O1985" s="1"/>
      <c r="P1985" s="1"/>
    </row>
    <row r="1986" spans="1:20" ht="18.75" customHeight="1">
      <c r="A1986" s="3"/>
      <c r="B1986" s="3"/>
      <c r="C1986" s="1232"/>
      <c r="D1986" s="703"/>
      <c r="E1986" s="1146"/>
      <c r="F1986" s="1146"/>
      <c r="G1986" s="1146"/>
      <c r="H1986" s="1173"/>
      <c r="I1986" s="1175"/>
      <c r="J1986" s="1173"/>
      <c r="K1986" s="1174"/>
      <c r="L1986" s="1174"/>
      <c r="M1986" s="1175"/>
      <c r="N1986" s="1227"/>
      <c r="O1986" s="1"/>
      <c r="P1986" s="1"/>
    </row>
    <row r="1987" spans="1:20" ht="15.95" customHeight="1">
      <c r="A1987" s="3"/>
      <c r="B1987" s="3"/>
      <c r="C1987" s="1232"/>
      <c r="D1987" s="703"/>
      <c r="E1987" s="1146"/>
      <c r="F1987" s="1146"/>
      <c r="G1987" s="1146"/>
      <c r="H1987" s="1173"/>
      <c r="I1987" s="1175"/>
      <c r="J1987" s="1173"/>
      <c r="K1987" s="1174"/>
      <c r="L1987" s="1174"/>
      <c r="M1987" s="1175"/>
      <c r="N1987" s="1227"/>
      <c r="O1987" s="1"/>
      <c r="P1987" s="1"/>
    </row>
    <row r="1988" spans="1:20" ht="15.95" customHeight="1">
      <c r="A1988" s="3"/>
      <c r="B1988" s="3"/>
      <c r="C1988" s="1232"/>
      <c r="D1988" s="703"/>
      <c r="E1988" s="1146"/>
      <c r="F1988" s="1146"/>
      <c r="G1988" s="1146"/>
      <c r="H1988" s="1173"/>
      <c r="I1988" s="1175"/>
      <c r="J1988" s="1173"/>
      <c r="K1988" s="1174"/>
      <c r="L1988" s="1174"/>
      <c r="M1988" s="1175"/>
      <c r="N1988" s="1227"/>
      <c r="O1988" s="1"/>
      <c r="P1988" s="1"/>
    </row>
    <row r="1989" spans="1:20" ht="15.95" customHeight="1">
      <c r="A1989" s="3"/>
      <c r="B1989" s="3"/>
      <c r="C1989" s="1232"/>
      <c r="D1989" s="703"/>
      <c r="E1989" s="1146"/>
      <c r="F1989" s="1146"/>
      <c r="G1989" s="1146"/>
      <c r="H1989" s="1173"/>
      <c r="I1989" s="1175"/>
      <c r="J1989" s="1173"/>
      <c r="K1989" s="1174"/>
      <c r="L1989" s="1174"/>
      <c r="M1989" s="1175"/>
      <c r="N1989" s="1227"/>
      <c r="O1989" s="1"/>
      <c r="P1989" s="1"/>
      <c r="T1989" s="174"/>
    </row>
    <row r="1990" spans="1:20" ht="15.95" customHeight="1">
      <c r="A1990" s="3"/>
      <c r="B1990" s="3"/>
      <c r="C1990" s="1232"/>
      <c r="D1990" s="703"/>
      <c r="E1990" s="1146"/>
      <c r="F1990" s="1146"/>
      <c r="G1990" s="1146"/>
      <c r="H1990" s="1173"/>
      <c r="I1990" s="1175"/>
      <c r="J1990" s="1173"/>
      <c r="K1990" s="1174"/>
      <c r="L1990" s="1174"/>
      <c r="M1990" s="1175"/>
      <c r="N1990" s="1227"/>
      <c r="O1990" s="1"/>
      <c r="P1990" s="1"/>
    </row>
    <row r="1991" spans="1:20" ht="15.95" customHeight="1">
      <c r="A1991" s="3"/>
      <c r="B1991" s="3"/>
      <c r="C1991" s="1232"/>
      <c r="D1991" s="703"/>
      <c r="E1991" s="1146"/>
      <c r="F1991" s="1146"/>
      <c r="G1991" s="1146"/>
      <c r="H1991" s="1173"/>
      <c r="I1991" s="1175"/>
      <c r="J1991" s="1173"/>
      <c r="K1991" s="1174"/>
      <c r="L1991" s="1174"/>
      <c r="M1991" s="1175"/>
      <c r="N1991" s="1227"/>
      <c r="O1991" s="1"/>
      <c r="P1991" s="1"/>
    </row>
    <row r="1992" spans="1:20" ht="15.95" customHeight="1">
      <c r="A1992" s="3"/>
      <c r="B1992" s="3"/>
      <c r="C1992" s="1232"/>
      <c r="D1992" s="703"/>
      <c r="E1992" s="1146"/>
      <c r="F1992" s="1146"/>
      <c r="G1992" s="1146"/>
      <c r="H1992" s="1173"/>
      <c r="I1992" s="1175"/>
      <c r="J1992" s="1173"/>
      <c r="K1992" s="1174"/>
      <c r="L1992" s="1174"/>
      <c r="M1992" s="1175"/>
      <c r="N1992" s="1227"/>
      <c r="O1992" s="1"/>
      <c r="P1992" s="1"/>
      <c r="T1992" s="174"/>
    </row>
    <row r="1993" spans="1:20" ht="15.95" customHeight="1">
      <c r="A1993" s="3"/>
      <c r="B1993" s="3"/>
      <c r="C1993" s="1232"/>
      <c r="D1993" s="703"/>
      <c r="E1993" s="1146"/>
      <c r="F1993" s="1146"/>
      <c r="G1993" s="1146"/>
      <c r="H1993" s="1173"/>
      <c r="I1993" s="1175"/>
      <c r="J1993" s="1173"/>
      <c r="K1993" s="1174"/>
      <c r="L1993" s="1174"/>
      <c r="M1993" s="1175"/>
      <c r="N1993" s="1227"/>
      <c r="O1993" s="1"/>
      <c r="P1993" s="1"/>
    </row>
    <row r="1994" spans="1:20" ht="15.95" customHeight="1">
      <c r="A1994" s="3"/>
      <c r="B1994" s="3"/>
      <c r="C1994" s="1232"/>
      <c r="D1994" s="703"/>
      <c r="E1994" s="1146"/>
      <c r="F1994" s="1146"/>
      <c r="G1994" s="1146"/>
      <c r="H1994" s="1173"/>
      <c r="I1994" s="1175"/>
      <c r="J1994" s="1173"/>
      <c r="K1994" s="1174"/>
      <c r="L1994" s="1174"/>
      <c r="M1994" s="1175"/>
      <c r="N1994" s="1227"/>
      <c r="O1994" s="1"/>
      <c r="P1994" s="1"/>
      <c r="R1994" s="174"/>
      <c r="S1994" s="174"/>
    </row>
    <row r="1995" spans="1:20" ht="15.75" customHeight="1">
      <c r="A1995" s="3"/>
      <c r="B1995" s="3"/>
      <c r="C1995" s="1233"/>
      <c r="D1995" s="703"/>
      <c r="E1995" s="1146"/>
      <c r="F1995" s="1146"/>
      <c r="G1995" s="1146"/>
      <c r="H1995" s="1173"/>
      <c r="I1995" s="1175"/>
      <c r="J1995" s="1173"/>
      <c r="K1995" s="1174"/>
      <c r="L1995" s="1174"/>
      <c r="M1995" s="1175"/>
      <c r="N1995" s="1227"/>
    </row>
    <row r="1996" spans="1:20" ht="15.75">
      <c r="A1996" s="3"/>
      <c r="B1996" s="3"/>
      <c r="C1996" s="7"/>
      <c r="D1996" s="32"/>
      <c r="E1996" s="1146"/>
      <c r="F1996" s="1146"/>
      <c r="G1996" s="1146"/>
      <c r="H1996" s="1173"/>
      <c r="I1996" s="1175"/>
      <c r="J1996" s="1173" t="s">
        <v>544</v>
      </c>
      <c r="K1996" s="1175"/>
      <c r="L1996" s="1173">
        <f>SUM(J1984)</f>
        <v>40170</v>
      </c>
      <c r="M1996" s="1175"/>
      <c r="N1996" s="167"/>
    </row>
    <row r="1997" spans="1:20" ht="15.75">
      <c r="A1997" s="15"/>
      <c r="B1997" s="15"/>
      <c r="C1997" s="167"/>
      <c r="D1997" s="169"/>
      <c r="E1997" s="169"/>
      <c r="F1997" s="169"/>
      <c r="G1997" s="169"/>
      <c r="H1997" s="724"/>
      <c r="I1997" s="724"/>
      <c r="J1997" s="724"/>
      <c r="K1997" s="724"/>
      <c r="L1997" s="724"/>
      <c r="M1997" s="724"/>
      <c r="N1997" s="167"/>
    </row>
    <row r="1998" spans="1:20" ht="15.75">
      <c r="A1998" s="15"/>
      <c r="B1998" s="15"/>
      <c r="C1998" s="167"/>
      <c r="D1998" s="169"/>
      <c r="E1998" s="169"/>
      <c r="F1998" s="169"/>
      <c r="G1998" s="169"/>
      <c r="H1998" s="724"/>
      <c r="I1998" s="724"/>
      <c r="J1998" s="724"/>
      <c r="K1998" s="724"/>
      <c r="L1998" s="724"/>
      <c r="M1998" s="724"/>
      <c r="N1998" s="167"/>
    </row>
    <row r="1999" spans="1:20" ht="15.75">
      <c r="A1999" s="15"/>
      <c r="B1999" s="15"/>
      <c r="C1999" s="167"/>
      <c r="D1999" s="725"/>
      <c r="E1999" s="725"/>
      <c r="F1999" s="725"/>
      <c r="G1999" s="725"/>
      <c r="H1999" s="724"/>
      <c r="I1999" s="724"/>
      <c r="J1999" s="724"/>
      <c r="K1999" s="104"/>
      <c r="L1999" s="104"/>
      <c r="M1999" s="167"/>
      <c r="N1999" s="167"/>
    </row>
    <row r="2000" spans="1:20" s="21" customFormat="1" ht="18.75">
      <c r="A2000" s="1140" t="s">
        <v>12</v>
      </c>
      <c r="B2000" s="1140"/>
      <c r="C2000" s="1140"/>
      <c r="D2000" s="1141" t="s">
        <v>25</v>
      </c>
      <c r="E2000" s="1141"/>
      <c r="F2000" s="1141"/>
      <c r="G2000" s="1141"/>
      <c r="H2000" s="1141"/>
      <c r="I2000" s="19"/>
      <c r="J2000" s="5"/>
      <c r="K2000" s="5"/>
      <c r="L2000" s="720" t="s">
        <v>13</v>
      </c>
      <c r="M2000" s="720"/>
      <c r="N2000" s="720"/>
      <c r="O2000" s="20"/>
      <c r="P2000" s="19"/>
    </row>
    <row r="2002" spans="1:20" s="6" customFormat="1" ht="73.5" customHeight="1">
      <c r="A2002" s="1176" t="s">
        <v>14</v>
      </c>
      <c r="B2002" s="1176"/>
      <c r="C2002" s="1176"/>
      <c r="D2002" s="1176"/>
      <c r="E2002" s="1176"/>
      <c r="F2002" s="1176"/>
      <c r="G2002" s="1176"/>
      <c r="H2002" s="1176"/>
      <c r="I2002" s="1176"/>
      <c r="J2002" s="1176"/>
      <c r="K2002" s="1176"/>
      <c r="L2002" s="1176"/>
      <c r="M2002" s="1176"/>
      <c r="N2002" s="1176"/>
      <c r="O2002" s="5"/>
      <c r="P2002" s="5"/>
    </row>
    <row r="2003" spans="1:20" ht="15" customHeight="1">
      <c r="A2003" s="1206" t="s">
        <v>23</v>
      </c>
      <c r="B2003" s="1206"/>
      <c r="C2003" s="46"/>
      <c r="D2003" s="32"/>
      <c r="E2003" s="1207" t="s">
        <v>21</v>
      </c>
      <c r="F2003" s="1208"/>
      <c r="G2003" s="1208"/>
      <c r="H2003" s="1208"/>
      <c r="I2003" s="1209"/>
      <c r="J2003" s="1210"/>
      <c r="K2003" s="1211"/>
      <c r="L2003" s="1211"/>
      <c r="M2003" s="1211"/>
      <c r="N2003" s="1212"/>
      <c r="O2003" s="2"/>
      <c r="P2003" s="2"/>
    </row>
    <row r="2004" spans="1:20" ht="15.75" customHeight="1">
      <c r="A2004" s="1213" t="s">
        <v>26</v>
      </c>
      <c r="B2004" s="1213"/>
      <c r="C2004" s="714" t="s">
        <v>494</v>
      </c>
      <c r="D2004" s="98"/>
      <c r="E2004" s="1214" t="s">
        <v>20</v>
      </c>
      <c r="F2004" s="1215"/>
      <c r="G2004" s="1215"/>
      <c r="H2004" s="1215"/>
      <c r="I2004" s="1216"/>
      <c r="J2004" s="1210">
        <v>44835</v>
      </c>
      <c r="K2004" s="1217"/>
      <c r="L2004" s="1217"/>
      <c r="M2004" s="1217"/>
      <c r="N2004" s="1218"/>
      <c r="O2004" s="2"/>
      <c r="P2004" s="2"/>
    </row>
    <row r="2005" spans="1:20" ht="17.25" customHeight="1">
      <c r="A2005" s="1213" t="s">
        <v>15</v>
      </c>
      <c r="B2005" s="1213"/>
      <c r="C2005" s="714" t="s">
        <v>17</v>
      </c>
      <c r="D2005" s="98"/>
      <c r="E2005" s="1214" t="s">
        <v>18</v>
      </c>
      <c r="F2005" s="1215"/>
      <c r="G2005" s="1215"/>
      <c r="H2005" s="1215"/>
      <c r="I2005" s="1216"/>
      <c r="J2005" s="1219" t="s">
        <v>546</v>
      </c>
      <c r="K2005" s="1219"/>
      <c r="L2005" s="1219"/>
      <c r="M2005" s="1219"/>
      <c r="N2005" s="1219"/>
      <c r="O2005" s="2"/>
      <c r="P2005" s="2"/>
    </row>
    <row r="2006" spans="1:20" ht="17.25" customHeight="1">
      <c r="A2006" s="1213" t="s">
        <v>16</v>
      </c>
      <c r="B2006" s="1213"/>
      <c r="C2006" s="714">
        <v>90112958</v>
      </c>
      <c r="D2006" s="32"/>
      <c r="E2006" s="1206" t="s">
        <v>19</v>
      </c>
      <c r="F2006" s="1206"/>
      <c r="G2006" s="1206"/>
      <c r="H2006" s="1206"/>
      <c r="I2006" s="1206"/>
      <c r="J2006" s="1146" t="s">
        <v>485</v>
      </c>
      <c r="K2006" s="1146"/>
      <c r="L2006" s="1146"/>
      <c r="M2006" s="1146"/>
      <c r="N2006" s="1146"/>
      <c r="O2006" s="2"/>
      <c r="P2006" s="2"/>
    </row>
    <row r="2007" spans="1:20" ht="13.5" customHeight="1">
      <c r="A2007" s="1184" t="s">
        <v>0</v>
      </c>
      <c r="B2007" s="1184"/>
      <c r="C2007" s="33"/>
      <c r="D2007" s="97"/>
      <c r="E2007" s="1213" t="s">
        <v>22</v>
      </c>
      <c r="F2007" s="1213"/>
      <c r="G2007" s="1213"/>
      <c r="H2007" s="1184" t="s">
        <v>79</v>
      </c>
      <c r="I2007" s="1184"/>
      <c r="J2007" s="1213" t="s">
        <v>24</v>
      </c>
      <c r="K2007" s="1213"/>
      <c r="L2007" s="1213"/>
      <c r="M2007" s="1184" t="s">
        <v>332</v>
      </c>
      <c r="N2007" s="1184"/>
      <c r="O2007" s="4"/>
      <c r="P2007" s="1"/>
    </row>
    <row r="2008" spans="1:20" ht="18.75">
      <c r="A2008" s="1151" t="s">
        <v>1</v>
      </c>
      <c r="B2008" s="1153"/>
      <c r="C2008" s="1154"/>
      <c r="D2008" s="1155" t="s">
        <v>2</v>
      </c>
      <c r="E2008" s="1156"/>
      <c r="F2008" s="1156"/>
      <c r="G2008" s="1156"/>
      <c r="H2008" s="1156"/>
      <c r="I2008" s="1156"/>
      <c r="J2008" s="1156"/>
      <c r="K2008" s="1156"/>
      <c r="L2008" s="1157"/>
      <c r="M2008" s="1158" t="s">
        <v>10</v>
      </c>
      <c r="N2008" s="1158" t="s">
        <v>11</v>
      </c>
      <c r="O2008" s="1"/>
      <c r="P2008" s="1"/>
    </row>
    <row r="2009" spans="1:20" ht="18.75">
      <c r="A2009" s="1161" t="s">
        <v>3</v>
      </c>
      <c r="B2009" s="1161" t="s">
        <v>4</v>
      </c>
      <c r="C2009" s="1163" t="s">
        <v>5</v>
      </c>
      <c r="D2009" s="1165" t="s">
        <v>6</v>
      </c>
      <c r="E2009" s="1151" t="s">
        <v>7</v>
      </c>
      <c r="F2009" s="1153"/>
      <c r="G2009" s="1153"/>
      <c r="H2009" s="1153"/>
      <c r="I2009" s="1153"/>
      <c r="J2009" s="1153"/>
      <c r="K2009" s="1153"/>
      <c r="L2009" s="1154"/>
      <c r="M2009" s="1159"/>
      <c r="N2009" s="1159"/>
      <c r="O2009" s="1"/>
      <c r="P2009" s="1"/>
    </row>
    <row r="2010" spans="1:20" ht="18.75">
      <c r="A2010" s="1162"/>
      <c r="B2010" s="1162"/>
      <c r="C2010" s="1164"/>
      <c r="D2010" s="1166"/>
      <c r="E2010" s="1151" t="s">
        <v>8</v>
      </c>
      <c r="F2010" s="1153"/>
      <c r="G2010" s="1153"/>
      <c r="H2010" s="1153"/>
      <c r="I2010" s="1153"/>
      <c r="J2010" s="1153"/>
      <c r="K2010" s="1154"/>
      <c r="L2010" s="23" t="s">
        <v>9</v>
      </c>
      <c r="M2010" s="1160"/>
      <c r="N2010" s="1160"/>
      <c r="O2010" s="1"/>
      <c r="P2010" s="1"/>
    </row>
    <row r="2011" spans="1:20" ht="34.5" customHeight="1">
      <c r="A2011" s="3"/>
      <c r="B2011" s="3"/>
      <c r="C2011" s="1198" t="s">
        <v>547</v>
      </c>
      <c r="D2011" s="718" t="s">
        <v>29</v>
      </c>
      <c r="E2011" s="1191" t="s">
        <v>510</v>
      </c>
      <c r="F2011" s="1191"/>
      <c r="G2011" s="1191"/>
      <c r="H2011" s="1191"/>
      <c r="I2011" s="1191"/>
      <c r="J2011" s="1170" t="s">
        <v>541</v>
      </c>
      <c r="K2011" s="1171"/>
      <c r="L2011" s="1171"/>
      <c r="M2011" s="1172"/>
      <c r="N2011" s="591"/>
      <c r="O2011" s="1"/>
      <c r="P2011" s="1"/>
    </row>
    <row r="2012" spans="1:20" ht="15.95" customHeight="1">
      <c r="A2012" s="3"/>
      <c r="B2012" s="3"/>
      <c r="C2012" s="1199"/>
      <c r="D2012" s="703">
        <v>1810</v>
      </c>
      <c r="E2012" s="1146" t="s">
        <v>304</v>
      </c>
      <c r="F2012" s="1146"/>
      <c r="G2012" s="1146"/>
      <c r="H2012" s="1173">
        <v>18855</v>
      </c>
      <c r="I2012" s="1175"/>
      <c r="J2012" s="1173">
        <v>3898</v>
      </c>
      <c r="K2012" s="1174"/>
      <c r="L2012" s="1174"/>
      <c r="M2012" s="1175"/>
      <c r="N2012" s="1227"/>
      <c r="O2012" s="1"/>
      <c r="P2012" s="1"/>
      <c r="T2012" s="174"/>
    </row>
    <row r="2013" spans="1:20" ht="15.95" customHeight="1">
      <c r="A2013" s="3"/>
      <c r="B2013" s="3"/>
      <c r="C2013" s="1199"/>
      <c r="D2013" s="703">
        <v>1820</v>
      </c>
      <c r="E2013" s="1146" t="s">
        <v>72</v>
      </c>
      <c r="F2013" s="1146"/>
      <c r="G2013" s="1146"/>
      <c r="H2013" s="1173">
        <v>12000</v>
      </c>
      <c r="I2013" s="1175"/>
      <c r="J2013" s="1173">
        <v>4355</v>
      </c>
      <c r="K2013" s="1174"/>
      <c r="L2013" s="1174"/>
      <c r="M2013" s="1175"/>
      <c r="N2013" s="1227"/>
      <c r="O2013" s="1"/>
      <c r="P2013" s="1"/>
    </row>
    <row r="2014" spans="1:20" ht="18.75" customHeight="1">
      <c r="A2014" s="3"/>
      <c r="B2014" s="3"/>
      <c r="C2014" s="1199"/>
      <c r="D2014" s="703"/>
      <c r="E2014" s="1146"/>
      <c r="F2014" s="1146"/>
      <c r="G2014" s="1146"/>
      <c r="H2014" s="1173"/>
      <c r="I2014" s="1175"/>
      <c r="J2014" s="1173"/>
      <c r="K2014" s="1174"/>
      <c r="L2014" s="1174"/>
      <c r="M2014" s="1175"/>
      <c r="N2014" s="1227"/>
      <c r="O2014" s="1"/>
      <c r="P2014" s="1"/>
    </row>
    <row r="2015" spans="1:20" ht="15.95" customHeight="1">
      <c r="A2015" s="3"/>
      <c r="B2015" s="3"/>
      <c r="C2015" s="1199"/>
      <c r="D2015" s="703"/>
      <c r="E2015" s="1146"/>
      <c r="F2015" s="1146"/>
      <c r="G2015" s="1146"/>
      <c r="H2015" s="1173"/>
      <c r="I2015" s="1175"/>
      <c r="J2015" s="1173"/>
      <c r="K2015" s="1174"/>
      <c r="L2015" s="1174"/>
      <c r="M2015" s="1175"/>
      <c r="N2015" s="1227"/>
      <c r="O2015" s="1"/>
      <c r="P2015" s="1"/>
    </row>
    <row r="2016" spans="1:20" ht="15.95" customHeight="1">
      <c r="A2016" s="3"/>
      <c r="B2016" s="3"/>
      <c r="C2016" s="1199"/>
      <c r="D2016" s="703"/>
      <c r="E2016" s="1146"/>
      <c r="F2016" s="1146"/>
      <c r="G2016" s="1146"/>
      <c r="H2016" s="1173"/>
      <c r="I2016" s="1175"/>
      <c r="J2016" s="1173"/>
      <c r="K2016" s="1174"/>
      <c r="L2016" s="1174"/>
      <c r="M2016" s="1175"/>
      <c r="N2016" s="1227"/>
      <c r="O2016" s="1"/>
      <c r="P2016" s="1"/>
    </row>
    <row r="2017" spans="1:20" ht="15.95" customHeight="1">
      <c r="A2017" s="3"/>
      <c r="B2017" s="3"/>
      <c r="C2017" s="1199"/>
      <c r="D2017" s="703"/>
      <c r="E2017" s="1146"/>
      <c r="F2017" s="1146"/>
      <c r="G2017" s="1146"/>
      <c r="H2017" s="1173"/>
      <c r="I2017" s="1175"/>
      <c r="J2017" s="1173"/>
      <c r="K2017" s="1174"/>
      <c r="L2017" s="1174"/>
      <c r="M2017" s="1175"/>
      <c r="N2017" s="1227"/>
      <c r="O2017" s="1"/>
      <c r="P2017" s="1"/>
      <c r="T2017" s="174"/>
    </row>
    <row r="2018" spans="1:20" ht="15.95" customHeight="1">
      <c r="A2018" s="3"/>
      <c r="B2018" s="3"/>
      <c r="C2018" s="1199"/>
      <c r="D2018" s="703"/>
      <c r="E2018" s="1146"/>
      <c r="F2018" s="1146"/>
      <c r="G2018" s="1146"/>
      <c r="H2018" s="1173"/>
      <c r="I2018" s="1175"/>
      <c r="J2018" s="1173"/>
      <c r="K2018" s="1174"/>
      <c r="L2018" s="1174"/>
      <c r="M2018" s="1175"/>
      <c r="N2018" s="1227"/>
      <c r="O2018" s="1"/>
      <c r="P2018" s="1"/>
    </row>
    <row r="2019" spans="1:20" ht="15.95" customHeight="1">
      <c r="A2019" s="3"/>
      <c r="B2019" s="3"/>
      <c r="C2019" s="1199"/>
      <c r="D2019" s="703"/>
      <c r="E2019" s="1146"/>
      <c r="F2019" s="1146"/>
      <c r="G2019" s="1146"/>
      <c r="H2019" s="1173"/>
      <c r="I2019" s="1175"/>
      <c r="J2019" s="1173"/>
      <c r="K2019" s="1174"/>
      <c r="L2019" s="1174"/>
      <c r="M2019" s="1175"/>
      <c r="N2019" s="1227"/>
      <c r="O2019" s="1"/>
      <c r="P2019" s="1"/>
    </row>
    <row r="2020" spans="1:20" ht="15.95" customHeight="1">
      <c r="A2020" s="3"/>
      <c r="B2020" s="3"/>
      <c r="C2020" s="1199"/>
      <c r="D2020" s="703"/>
      <c r="E2020" s="1146"/>
      <c r="F2020" s="1146"/>
      <c r="G2020" s="1146"/>
      <c r="H2020" s="1173"/>
      <c r="I2020" s="1175"/>
      <c r="J2020" s="1173"/>
      <c r="K2020" s="1174"/>
      <c r="L2020" s="1174"/>
      <c r="M2020" s="1175"/>
      <c r="N2020" s="1227"/>
      <c r="O2020" s="1"/>
      <c r="P2020" s="1"/>
      <c r="T2020" s="174"/>
    </row>
    <row r="2021" spans="1:20" ht="15.95" customHeight="1">
      <c r="A2021" s="3"/>
      <c r="B2021" s="3"/>
      <c r="C2021" s="1199"/>
      <c r="D2021" s="703"/>
      <c r="E2021" s="1146"/>
      <c r="F2021" s="1146"/>
      <c r="G2021" s="1146"/>
      <c r="H2021" s="1173"/>
      <c r="I2021" s="1175"/>
      <c r="J2021" s="1173"/>
      <c r="K2021" s="1174"/>
      <c r="L2021" s="1174"/>
      <c r="M2021" s="1175"/>
      <c r="N2021" s="1227"/>
      <c r="O2021" s="1"/>
      <c r="P2021" s="1"/>
    </row>
    <row r="2022" spans="1:20" ht="15.95" customHeight="1">
      <c r="A2022" s="3"/>
      <c r="B2022" s="3"/>
      <c r="C2022" s="1199"/>
      <c r="D2022" s="703"/>
      <c r="E2022" s="1146"/>
      <c r="F2022" s="1146"/>
      <c r="G2022" s="1146"/>
      <c r="H2022" s="1173"/>
      <c r="I2022" s="1175"/>
      <c r="J2022" s="1173"/>
      <c r="K2022" s="1174"/>
      <c r="L2022" s="1174"/>
      <c r="M2022" s="1175"/>
      <c r="N2022" s="1227"/>
      <c r="O2022" s="1"/>
      <c r="P2022" s="1"/>
      <c r="R2022" s="174"/>
      <c r="S2022" s="174"/>
    </row>
    <row r="2023" spans="1:20" ht="15.75" customHeight="1">
      <c r="A2023" s="3"/>
      <c r="B2023" s="3"/>
      <c r="C2023" s="1200"/>
      <c r="D2023" s="703"/>
      <c r="E2023" s="1146"/>
      <c r="F2023" s="1146"/>
      <c r="G2023" s="1146"/>
      <c r="H2023" s="1173"/>
      <c r="I2023" s="1175"/>
      <c r="J2023" s="1173"/>
      <c r="K2023" s="1174"/>
      <c r="L2023" s="1174"/>
      <c r="M2023" s="1175"/>
      <c r="N2023" s="1227"/>
    </row>
    <row r="2024" spans="1:20" ht="15.75" customHeight="1">
      <c r="A2024" s="714"/>
      <c r="B2024" s="714"/>
      <c r="C2024" s="703"/>
      <c r="D2024" s="1191"/>
      <c r="E2024" s="1191"/>
      <c r="F2024" s="1191"/>
      <c r="G2024" s="1191"/>
      <c r="H2024" s="1138"/>
      <c r="I2024" s="1139"/>
      <c r="J2024" s="1138"/>
      <c r="K2024" s="1150"/>
      <c r="L2024" s="1150"/>
      <c r="M2024" s="1139"/>
      <c r="N2024" s="167"/>
    </row>
    <row r="2025" spans="1:20" ht="15.75">
      <c r="A2025" s="15"/>
      <c r="B2025" s="15"/>
      <c r="C2025" s="167"/>
      <c r="D2025" s="1191"/>
      <c r="E2025" s="1191"/>
      <c r="F2025" s="1191"/>
      <c r="G2025" s="1191"/>
      <c r="H2025" s="1138"/>
      <c r="I2025" s="1139"/>
      <c r="J2025" s="1138" t="s">
        <v>327</v>
      </c>
      <c r="K2025" s="1150"/>
      <c r="L2025" s="1150">
        <f>SUM(J2012:M2013)</f>
        <v>8253</v>
      </c>
      <c r="M2025" s="1139"/>
      <c r="N2025" s="167"/>
    </row>
    <row r="2026" spans="1:20" ht="15.75">
      <c r="A2026" s="15"/>
      <c r="B2026" s="15"/>
      <c r="C2026" s="167"/>
      <c r="D2026" s="169"/>
      <c r="E2026" s="169"/>
      <c r="F2026" s="169"/>
      <c r="G2026" s="169"/>
      <c r="H2026" s="724"/>
      <c r="I2026" s="724"/>
      <c r="J2026" s="724"/>
      <c r="K2026" s="724"/>
      <c r="L2026" s="724"/>
      <c r="M2026" s="724"/>
      <c r="N2026" s="167"/>
    </row>
    <row r="2027" spans="1:20" ht="15.75">
      <c r="A2027" s="15"/>
      <c r="B2027" s="15"/>
      <c r="C2027" s="167"/>
      <c r="D2027" s="725"/>
      <c r="E2027" s="725"/>
      <c r="F2027" s="725"/>
      <c r="G2027" s="725"/>
      <c r="H2027" s="724"/>
      <c r="I2027" s="724"/>
      <c r="J2027" s="724"/>
      <c r="K2027" s="104"/>
      <c r="L2027" s="104"/>
      <c r="M2027" s="167"/>
      <c r="N2027" s="167"/>
    </row>
    <row r="2028" spans="1:20" s="21" customFormat="1" ht="18.75">
      <c r="A2028" s="1140" t="s">
        <v>12</v>
      </c>
      <c r="B2028" s="1140"/>
      <c r="C2028" s="1140"/>
      <c r="D2028" s="1141" t="s">
        <v>25</v>
      </c>
      <c r="E2028" s="1141"/>
      <c r="F2028" s="1141"/>
      <c r="G2028" s="1141"/>
      <c r="H2028" s="1141"/>
      <c r="I2028" s="19"/>
      <c r="J2028" s="5"/>
      <c r="K2028" s="5"/>
      <c r="L2028" s="720" t="s">
        <v>13</v>
      </c>
      <c r="M2028" s="720"/>
      <c r="N2028" s="720"/>
      <c r="O2028" s="20"/>
      <c r="P2028" s="19"/>
    </row>
    <row r="2030" spans="1:20" s="6" customFormat="1" ht="73.5" customHeight="1">
      <c r="A2030" s="1176" t="s">
        <v>14</v>
      </c>
      <c r="B2030" s="1176"/>
      <c r="C2030" s="1176"/>
      <c r="D2030" s="1176"/>
      <c r="E2030" s="1176"/>
      <c r="F2030" s="1176"/>
      <c r="G2030" s="1176"/>
      <c r="H2030" s="1176"/>
      <c r="I2030" s="1176"/>
      <c r="J2030" s="1176"/>
      <c r="K2030" s="1176"/>
      <c r="L2030" s="1176"/>
      <c r="M2030" s="1176"/>
      <c r="N2030" s="1176"/>
      <c r="O2030" s="5"/>
      <c r="P2030" s="5"/>
    </row>
    <row r="2031" spans="1:20" ht="15" customHeight="1">
      <c r="A2031" s="1206" t="s">
        <v>23</v>
      </c>
      <c r="B2031" s="1206"/>
      <c r="C2031" s="46"/>
      <c r="D2031" s="32"/>
      <c r="E2031" s="1207" t="s">
        <v>21</v>
      </c>
      <c r="F2031" s="1208"/>
      <c r="G2031" s="1208"/>
      <c r="H2031" s="1208"/>
      <c r="I2031" s="1209"/>
      <c r="J2031" s="1210"/>
      <c r="K2031" s="1211"/>
      <c r="L2031" s="1211"/>
      <c r="M2031" s="1211"/>
      <c r="N2031" s="1212"/>
      <c r="O2031" s="2"/>
      <c r="P2031" s="2"/>
    </row>
    <row r="2032" spans="1:20" ht="15.75" customHeight="1">
      <c r="A2032" s="1213" t="s">
        <v>26</v>
      </c>
      <c r="B2032" s="1213"/>
      <c r="C2032" s="714" t="s">
        <v>494</v>
      </c>
      <c r="D2032" s="98"/>
      <c r="E2032" s="1214" t="s">
        <v>20</v>
      </c>
      <c r="F2032" s="1215"/>
      <c r="G2032" s="1215"/>
      <c r="H2032" s="1215"/>
      <c r="I2032" s="1216"/>
      <c r="J2032" s="1210">
        <v>44835</v>
      </c>
      <c r="K2032" s="1217"/>
      <c r="L2032" s="1217"/>
      <c r="M2032" s="1217"/>
      <c r="N2032" s="1218"/>
      <c r="O2032" s="2"/>
      <c r="P2032" s="2"/>
    </row>
    <row r="2033" spans="1:20" ht="17.25" customHeight="1">
      <c r="A2033" s="1213" t="s">
        <v>15</v>
      </c>
      <c r="B2033" s="1213"/>
      <c r="C2033" s="714" t="s">
        <v>17</v>
      </c>
      <c r="D2033" s="98"/>
      <c r="E2033" s="1214" t="s">
        <v>18</v>
      </c>
      <c r="F2033" s="1215"/>
      <c r="G2033" s="1215"/>
      <c r="H2033" s="1215"/>
      <c r="I2033" s="1216"/>
      <c r="J2033" s="1219" t="s">
        <v>495</v>
      </c>
      <c r="K2033" s="1219"/>
      <c r="L2033" s="1219"/>
      <c r="M2033" s="1219"/>
      <c r="N2033" s="1219"/>
      <c r="O2033" s="2"/>
      <c r="P2033" s="2"/>
    </row>
    <row r="2034" spans="1:20" ht="17.25" customHeight="1">
      <c r="A2034" s="1213" t="s">
        <v>16</v>
      </c>
      <c r="B2034" s="1213"/>
      <c r="C2034" s="714">
        <v>90067144</v>
      </c>
      <c r="D2034" s="32"/>
      <c r="E2034" s="1206" t="s">
        <v>19</v>
      </c>
      <c r="F2034" s="1206"/>
      <c r="G2034" s="1206"/>
      <c r="H2034" s="1206"/>
      <c r="I2034" s="1206"/>
      <c r="J2034" s="1146" t="s">
        <v>485</v>
      </c>
      <c r="K2034" s="1146"/>
      <c r="L2034" s="1146"/>
      <c r="M2034" s="1146"/>
      <c r="N2034" s="1146"/>
      <c r="O2034" s="2"/>
      <c r="P2034" s="2"/>
    </row>
    <row r="2035" spans="1:20" ht="13.5" customHeight="1">
      <c r="A2035" s="1184" t="s">
        <v>0</v>
      </c>
      <c r="B2035" s="1184"/>
      <c r="C2035" s="33"/>
      <c r="D2035" s="97"/>
      <c r="E2035" s="1213" t="s">
        <v>22</v>
      </c>
      <c r="F2035" s="1213"/>
      <c r="G2035" s="1213"/>
      <c r="H2035" s="1184" t="s">
        <v>79</v>
      </c>
      <c r="I2035" s="1184"/>
      <c r="J2035" s="1213" t="s">
        <v>24</v>
      </c>
      <c r="K2035" s="1213"/>
      <c r="L2035" s="1213"/>
      <c r="M2035" s="1184" t="s">
        <v>332</v>
      </c>
      <c r="N2035" s="1184"/>
      <c r="O2035" s="4"/>
      <c r="P2035" s="1"/>
    </row>
    <row r="2036" spans="1:20" ht="18.75">
      <c r="A2036" s="1151" t="s">
        <v>1</v>
      </c>
      <c r="B2036" s="1153"/>
      <c r="C2036" s="1154"/>
      <c r="D2036" s="1155" t="s">
        <v>2</v>
      </c>
      <c r="E2036" s="1156"/>
      <c r="F2036" s="1156"/>
      <c r="G2036" s="1156"/>
      <c r="H2036" s="1156"/>
      <c r="I2036" s="1156"/>
      <c r="J2036" s="1156"/>
      <c r="K2036" s="1156"/>
      <c r="L2036" s="1157"/>
      <c r="M2036" s="1158" t="s">
        <v>10</v>
      </c>
      <c r="N2036" s="1158" t="s">
        <v>11</v>
      </c>
      <c r="O2036" s="1"/>
      <c r="P2036" s="1"/>
    </row>
    <row r="2037" spans="1:20" ht="18.75">
      <c r="A2037" s="1161" t="s">
        <v>3</v>
      </c>
      <c r="B2037" s="1161" t="s">
        <v>4</v>
      </c>
      <c r="C2037" s="1163" t="s">
        <v>5</v>
      </c>
      <c r="D2037" s="1165" t="s">
        <v>6</v>
      </c>
      <c r="E2037" s="1151" t="s">
        <v>7</v>
      </c>
      <c r="F2037" s="1153"/>
      <c r="G2037" s="1153"/>
      <c r="H2037" s="1153"/>
      <c r="I2037" s="1153"/>
      <c r="J2037" s="1153"/>
      <c r="K2037" s="1153"/>
      <c r="L2037" s="1154"/>
      <c r="M2037" s="1159"/>
      <c r="N2037" s="1159"/>
      <c r="O2037" s="1"/>
      <c r="P2037" s="1"/>
    </row>
    <row r="2038" spans="1:20" ht="18.75">
      <c r="A2038" s="1162"/>
      <c r="B2038" s="1162"/>
      <c r="C2038" s="1164"/>
      <c r="D2038" s="1166"/>
      <c r="E2038" s="1151" t="s">
        <v>8</v>
      </c>
      <c r="F2038" s="1153"/>
      <c r="G2038" s="1153"/>
      <c r="H2038" s="1153"/>
      <c r="I2038" s="1153"/>
      <c r="J2038" s="1153"/>
      <c r="K2038" s="1154"/>
      <c r="L2038" s="23" t="s">
        <v>9</v>
      </c>
      <c r="M2038" s="1160"/>
      <c r="N2038" s="1160"/>
      <c r="O2038" s="1"/>
      <c r="P2038" s="1"/>
    </row>
    <row r="2039" spans="1:20" ht="34.5" customHeight="1">
      <c r="A2039" s="3"/>
      <c r="B2039" s="3"/>
      <c r="C2039" s="1198" t="s">
        <v>547</v>
      </c>
      <c r="D2039" s="718" t="s">
        <v>29</v>
      </c>
      <c r="E2039" s="1191" t="s">
        <v>510</v>
      </c>
      <c r="F2039" s="1191"/>
      <c r="G2039" s="1191"/>
      <c r="H2039" s="1191"/>
      <c r="I2039" s="1191"/>
      <c r="J2039" s="1170" t="s">
        <v>541</v>
      </c>
      <c r="K2039" s="1171"/>
      <c r="L2039" s="1171"/>
      <c r="M2039" s="1172"/>
      <c r="N2039" s="591"/>
      <c r="O2039" s="1"/>
      <c r="P2039" s="1"/>
    </row>
    <row r="2040" spans="1:20" ht="15.95" customHeight="1">
      <c r="A2040" s="3"/>
      <c r="B2040" s="3"/>
      <c r="C2040" s="1199"/>
      <c r="D2040" s="703">
        <v>1810</v>
      </c>
      <c r="E2040" s="1146" t="s">
        <v>304</v>
      </c>
      <c r="F2040" s="1146"/>
      <c r="G2040" s="1146"/>
      <c r="H2040" s="1173">
        <v>18855</v>
      </c>
      <c r="I2040" s="1175"/>
      <c r="J2040" s="1173">
        <v>3898</v>
      </c>
      <c r="K2040" s="1174"/>
      <c r="L2040" s="1174"/>
      <c r="M2040" s="1175"/>
      <c r="N2040" s="1227"/>
      <c r="O2040" s="1"/>
      <c r="P2040" s="1"/>
      <c r="T2040" s="174"/>
    </row>
    <row r="2041" spans="1:20" ht="15.95" customHeight="1">
      <c r="A2041" s="3"/>
      <c r="B2041" s="3"/>
      <c r="C2041" s="1199"/>
      <c r="D2041" s="703">
        <v>1820</v>
      </c>
      <c r="E2041" s="1146" t="s">
        <v>72</v>
      </c>
      <c r="F2041" s="1146"/>
      <c r="G2041" s="1146"/>
      <c r="H2041" s="1173">
        <v>12000</v>
      </c>
      <c r="I2041" s="1175"/>
      <c r="J2041" s="1173">
        <v>4355</v>
      </c>
      <c r="K2041" s="1174"/>
      <c r="L2041" s="1174"/>
      <c r="M2041" s="1175"/>
      <c r="N2041" s="1227"/>
      <c r="O2041" s="1"/>
      <c r="P2041" s="1"/>
    </row>
    <row r="2042" spans="1:20" ht="18.75" customHeight="1">
      <c r="A2042" s="3"/>
      <c r="B2042" s="3"/>
      <c r="C2042" s="1199"/>
      <c r="D2042" s="703"/>
      <c r="E2042" s="1146"/>
      <c r="F2042" s="1146"/>
      <c r="G2042" s="1146"/>
      <c r="H2042" s="1173"/>
      <c r="I2042" s="1175"/>
      <c r="J2042" s="1173"/>
      <c r="K2042" s="1174"/>
      <c r="L2042" s="1174"/>
      <c r="M2042" s="1175"/>
      <c r="N2042" s="1227"/>
      <c r="O2042" s="1"/>
      <c r="P2042" s="1"/>
    </row>
    <row r="2043" spans="1:20" ht="15.95" customHeight="1">
      <c r="A2043" s="3"/>
      <c r="B2043" s="3"/>
      <c r="C2043" s="1199"/>
      <c r="D2043" s="703"/>
      <c r="E2043" s="1146"/>
      <c r="F2043" s="1146"/>
      <c r="G2043" s="1146"/>
      <c r="H2043" s="1173"/>
      <c r="I2043" s="1175"/>
      <c r="J2043" s="1173"/>
      <c r="K2043" s="1174"/>
      <c r="L2043" s="1174"/>
      <c r="M2043" s="1175"/>
      <c r="N2043" s="1227"/>
      <c r="O2043" s="1"/>
      <c r="P2043" s="1"/>
    </row>
    <row r="2044" spans="1:20" ht="15.95" customHeight="1">
      <c r="A2044" s="3"/>
      <c r="B2044" s="3"/>
      <c r="C2044" s="1199"/>
      <c r="D2044" s="703"/>
      <c r="E2044" s="1146"/>
      <c r="F2044" s="1146"/>
      <c r="G2044" s="1146"/>
      <c r="H2044" s="1173"/>
      <c r="I2044" s="1175"/>
      <c r="J2044" s="1173"/>
      <c r="K2044" s="1174"/>
      <c r="L2044" s="1174"/>
      <c r="M2044" s="1175"/>
      <c r="N2044" s="1227"/>
      <c r="O2044" s="1"/>
      <c r="P2044" s="1"/>
    </row>
    <row r="2045" spans="1:20" ht="15.95" customHeight="1">
      <c r="A2045" s="3"/>
      <c r="B2045" s="3"/>
      <c r="C2045" s="1199"/>
      <c r="D2045" s="703"/>
      <c r="E2045" s="1146"/>
      <c r="F2045" s="1146"/>
      <c r="G2045" s="1146"/>
      <c r="H2045" s="1173"/>
      <c r="I2045" s="1175"/>
      <c r="J2045" s="1173"/>
      <c r="K2045" s="1174"/>
      <c r="L2045" s="1174"/>
      <c r="M2045" s="1175"/>
      <c r="N2045" s="1227"/>
      <c r="O2045" s="1"/>
      <c r="P2045" s="1"/>
      <c r="T2045" s="174"/>
    </row>
    <row r="2046" spans="1:20" ht="15.95" customHeight="1">
      <c r="A2046" s="3"/>
      <c r="B2046" s="3"/>
      <c r="C2046" s="1199"/>
      <c r="D2046" s="703"/>
      <c r="E2046" s="1146"/>
      <c r="F2046" s="1146"/>
      <c r="G2046" s="1146"/>
      <c r="H2046" s="1173"/>
      <c r="I2046" s="1175"/>
      <c r="J2046" s="1173"/>
      <c r="K2046" s="1174"/>
      <c r="L2046" s="1174"/>
      <c r="M2046" s="1175"/>
      <c r="N2046" s="1227"/>
      <c r="O2046" s="1"/>
      <c r="P2046" s="1"/>
    </row>
    <row r="2047" spans="1:20" ht="15.95" customHeight="1">
      <c r="A2047" s="3"/>
      <c r="B2047" s="3"/>
      <c r="C2047" s="1199"/>
      <c r="D2047" s="703"/>
      <c r="E2047" s="1146"/>
      <c r="F2047" s="1146"/>
      <c r="G2047" s="1146"/>
      <c r="H2047" s="1173"/>
      <c r="I2047" s="1175"/>
      <c r="J2047" s="1173"/>
      <c r="K2047" s="1174"/>
      <c r="L2047" s="1174"/>
      <c r="M2047" s="1175"/>
      <c r="N2047" s="1227"/>
      <c r="O2047" s="1"/>
      <c r="P2047" s="1"/>
    </row>
    <row r="2048" spans="1:20" ht="15.95" customHeight="1">
      <c r="A2048" s="3"/>
      <c r="B2048" s="3"/>
      <c r="C2048" s="1199"/>
      <c r="D2048" s="703"/>
      <c r="E2048" s="1146"/>
      <c r="F2048" s="1146"/>
      <c r="G2048" s="1146"/>
      <c r="H2048" s="1173"/>
      <c r="I2048" s="1175"/>
      <c r="J2048" s="1173"/>
      <c r="K2048" s="1174"/>
      <c r="L2048" s="1174"/>
      <c r="M2048" s="1175"/>
      <c r="N2048" s="1227"/>
      <c r="O2048" s="1"/>
      <c r="P2048" s="1"/>
      <c r="T2048" s="174"/>
    </row>
    <row r="2049" spans="1:19" ht="15.95" customHeight="1">
      <c r="A2049" s="3"/>
      <c r="B2049" s="3"/>
      <c r="C2049" s="1199"/>
      <c r="D2049" s="703"/>
      <c r="E2049" s="1146"/>
      <c r="F2049" s="1146"/>
      <c r="G2049" s="1146"/>
      <c r="H2049" s="1173"/>
      <c r="I2049" s="1175"/>
      <c r="J2049" s="1173"/>
      <c r="K2049" s="1174"/>
      <c r="L2049" s="1174"/>
      <c r="M2049" s="1175"/>
      <c r="N2049" s="1227"/>
      <c r="O2049" s="1"/>
      <c r="P2049" s="1"/>
    </row>
    <row r="2050" spans="1:19" ht="15.95" customHeight="1">
      <c r="A2050" s="3"/>
      <c r="B2050" s="3"/>
      <c r="C2050" s="1199"/>
      <c r="D2050" s="703"/>
      <c r="E2050" s="1146"/>
      <c r="F2050" s="1146"/>
      <c r="G2050" s="1146"/>
      <c r="H2050" s="1173"/>
      <c r="I2050" s="1175"/>
      <c r="J2050" s="1173"/>
      <c r="K2050" s="1174"/>
      <c r="L2050" s="1174"/>
      <c r="M2050" s="1175"/>
      <c r="N2050" s="1227"/>
      <c r="O2050" s="1"/>
      <c r="P2050" s="1"/>
      <c r="R2050" s="174"/>
      <c r="S2050" s="174"/>
    </row>
    <row r="2051" spans="1:19" ht="15.75" customHeight="1">
      <c r="A2051" s="3"/>
      <c r="B2051" s="3"/>
      <c r="C2051" s="1200"/>
      <c r="D2051" s="703"/>
      <c r="E2051" s="1146"/>
      <c r="F2051" s="1146"/>
      <c r="G2051" s="1146"/>
      <c r="H2051" s="1173"/>
      <c r="I2051" s="1175"/>
      <c r="J2051" s="1173"/>
      <c r="K2051" s="1174"/>
      <c r="L2051" s="1174"/>
      <c r="M2051" s="1175"/>
      <c r="N2051" s="1227"/>
    </row>
    <row r="2052" spans="1:19" ht="15.75" customHeight="1">
      <c r="A2052" s="714"/>
      <c r="B2052" s="714"/>
      <c r="C2052" s="703"/>
      <c r="D2052" s="1191"/>
      <c r="E2052" s="1191"/>
      <c r="F2052" s="1191"/>
      <c r="G2052" s="1191"/>
      <c r="H2052" s="1138"/>
      <c r="I2052" s="1139"/>
      <c r="J2052" s="1138"/>
      <c r="K2052" s="1150"/>
      <c r="L2052" s="1150"/>
      <c r="M2052" s="1139"/>
      <c r="N2052" s="167"/>
    </row>
    <row r="2053" spans="1:19" ht="15.75">
      <c r="A2053" s="15"/>
      <c r="B2053" s="15"/>
      <c r="C2053" s="167"/>
      <c r="D2053" s="1191"/>
      <c r="E2053" s="1191"/>
      <c r="F2053" s="1191"/>
      <c r="G2053" s="1191"/>
      <c r="H2053" s="1138"/>
      <c r="I2053" s="1139"/>
      <c r="J2053" s="1138" t="s">
        <v>327</v>
      </c>
      <c r="K2053" s="1150"/>
      <c r="L2053" s="1150">
        <f>SUM(J2040:M2041)</f>
        <v>8253</v>
      </c>
      <c r="M2053" s="1139"/>
      <c r="N2053" s="167"/>
    </row>
    <row r="2054" spans="1:19" ht="15.75">
      <c r="A2054" s="15"/>
      <c r="B2054" s="15"/>
      <c r="C2054" s="167"/>
      <c r="D2054" s="169"/>
      <c r="E2054" s="169"/>
      <c r="F2054" s="169"/>
      <c r="G2054" s="169"/>
      <c r="H2054" s="724"/>
      <c r="I2054" s="724"/>
      <c r="J2054" s="724"/>
      <c r="K2054" s="724"/>
      <c r="L2054" s="724"/>
      <c r="M2054" s="724"/>
      <c r="N2054" s="167"/>
    </row>
    <row r="2055" spans="1:19" ht="15.75">
      <c r="A2055" s="15"/>
      <c r="B2055" s="15"/>
      <c r="C2055" s="167"/>
      <c r="D2055" s="725"/>
      <c r="E2055" s="725"/>
      <c r="F2055" s="725"/>
      <c r="G2055" s="725"/>
      <c r="H2055" s="724"/>
      <c r="I2055" s="724"/>
      <c r="J2055" s="724"/>
      <c r="K2055" s="104"/>
      <c r="L2055" s="104"/>
      <c r="M2055" s="167"/>
      <c r="N2055" s="167"/>
    </row>
    <row r="2056" spans="1:19" s="21" customFormat="1" ht="18.75">
      <c r="A2056" s="1140" t="s">
        <v>12</v>
      </c>
      <c r="B2056" s="1140"/>
      <c r="C2056" s="1140"/>
      <c r="D2056" s="1141" t="s">
        <v>25</v>
      </c>
      <c r="E2056" s="1141"/>
      <c r="F2056" s="1141"/>
      <c r="G2056" s="1141"/>
      <c r="H2056" s="1141"/>
      <c r="I2056" s="19"/>
      <c r="J2056" s="5"/>
      <c r="K2056" s="5"/>
      <c r="L2056" s="720" t="s">
        <v>13</v>
      </c>
      <c r="M2056" s="720"/>
      <c r="N2056" s="720"/>
      <c r="O2056" s="20"/>
      <c r="P2056" s="19"/>
    </row>
    <row r="2058" spans="1:19" s="6" customFormat="1" ht="73.5" customHeight="1">
      <c r="A2058" s="1176" t="s">
        <v>14</v>
      </c>
      <c r="B2058" s="1176"/>
      <c r="C2058" s="1176"/>
      <c r="D2058" s="1176"/>
      <c r="E2058" s="1176"/>
      <c r="F2058" s="1176"/>
      <c r="G2058" s="1176"/>
      <c r="H2058" s="1176"/>
      <c r="I2058" s="1176"/>
      <c r="J2058" s="1176"/>
      <c r="K2058" s="1176"/>
      <c r="L2058" s="1176"/>
      <c r="M2058" s="1176"/>
      <c r="N2058" s="1176"/>
      <c r="O2058" s="5"/>
      <c r="P2058" s="5"/>
    </row>
    <row r="2059" spans="1:19" ht="15" customHeight="1">
      <c r="A2059" s="1206" t="s">
        <v>23</v>
      </c>
      <c r="B2059" s="1206"/>
      <c r="C2059" s="46"/>
      <c r="D2059" s="32"/>
      <c r="E2059" s="1207" t="s">
        <v>21</v>
      </c>
      <c r="F2059" s="1208"/>
      <c r="G2059" s="1208"/>
      <c r="H2059" s="1208"/>
      <c r="I2059" s="1209"/>
      <c r="J2059" s="1210"/>
      <c r="K2059" s="1211"/>
      <c r="L2059" s="1211"/>
      <c r="M2059" s="1211"/>
      <c r="N2059" s="1212"/>
      <c r="O2059" s="2"/>
      <c r="P2059" s="2"/>
    </row>
    <row r="2060" spans="1:19" ht="15.75" customHeight="1">
      <c r="A2060" s="1213" t="s">
        <v>26</v>
      </c>
      <c r="B2060" s="1213"/>
      <c r="C2060" s="714" t="s">
        <v>494</v>
      </c>
      <c r="D2060" s="98"/>
      <c r="E2060" s="1214" t="s">
        <v>20</v>
      </c>
      <c r="F2060" s="1215"/>
      <c r="G2060" s="1215"/>
      <c r="H2060" s="1215"/>
      <c r="I2060" s="1216"/>
      <c r="J2060" s="1210">
        <v>44835</v>
      </c>
      <c r="K2060" s="1217"/>
      <c r="L2060" s="1217"/>
      <c r="M2060" s="1217"/>
      <c r="N2060" s="1218"/>
      <c r="O2060" s="2"/>
      <c r="P2060" s="2"/>
    </row>
    <row r="2061" spans="1:19" ht="17.25" customHeight="1">
      <c r="A2061" s="1213" t="s">
        <v>15</v>
      </c>
      <c r="B2061" s="1213"/>
      <c r="C2061" s="714" t="s">
        <v>17</v>
      </c>
      <c r="D2061" s="98"/>
      <c r="E2061" s="1214" t="s">
        <v>18</v>
      </c>
      <c r="F2061" s="1215"/>
      <c r="G2061" s="1215"/>
      <c r="H2061" s="1215"/>
      <c r="I2061" s="1216"/>
      <c r="J2061" s="1219" t="s">
        <v>548</v>
      </c>
      <c r="K2061" s="1219"/>
      <c r="L2061" s="1219"/>
      <c r="M2061" s="1219"/>
      <c r="N2061" s="1219"/>
      <c r="O2061" s="2"/>
      <c r="P2061" s="2"/>
    </row>
    <row r="2062" spans="1:19" ht="17.25" customHeight="1">
      <c r="A2062" s="1213" t="s">
        <v>16</v>
      </c>
      <c r="B2062" s="1213"/>
      <c r="C2062" s="714">
        <v>90108413</v>
      </c>
      <c r="D2062" s="32"/>
      <c r="E2062" s="1206" t="s">
        <v>19</v>
      </c>
      <c r="F2062" s="1206"/>
      <c r="G2062" s="1206"/>
      <c r="H2062" s="1206"/>
      <c r="I2062" s="1206"/>
      <c r="J2062" s="1146" t="s">
        <v>139</v>
      </c>
      <c r="K2062" s="1146"/>
      <c r="L2062" s="1146"/>
      <c r="M2062" s="1146"/>
      <c r="N2062" s="1146"/>
      <c r="O2062" s="2"/>
      <c r="P2062" s="2"/>
    </row>
    <row r="2063" spans="1:19" ht="13.5" customHeight="1">
      <c r="A2063" s="1184" t="s">
        <v>0</v>
      </c>
      <c r="B2063" s="1184"/>
      <c r="C2063" s="33"/>
      <c r="D2063" s="97"/>
      <c r="E2063" s="1213" t="s">
        <v>22</v>
      </c>
      <c r="F2063" s="1213"/>
      <c r="G2063" s="1213"/>
      <c r="H2063" s="1184" t="s">
        <v>87</v>
      </c>
      <c r="I2063" s="1184"/>
      <c r="J2063" s="1213" t="s">
        <v>24</v>
      </c>
      <c r="K2063" s="1213"/>
      <c r="L2063" s="1213"/>
      <c r="M2063" s="1184" t="s">
        <v>332</v>
      </c>
      <c r="N2063" s="1184"/>
      <c r="O2063" s="4"/>
      <c r="P2063" s="1"/>
    </row>
    <row r="2064" spans="1:19" ht="18.75">
      <c r="A2064" s="1151" t="s">
        <v>1</v>
      </c>
      <c r="B2064" s="1153"/>
      <c r="C2064" s="1154"/>
      <c r="D2064" s="1155" t="s">
        <v>2</v>
      </c>
      <c r="E2064" s="1156"/>
      <c r="F2064" s="1156"/>
      <c r="G2064" s="1156"/>
      <c r="H2064" s="1156"/>
      <c r="I2064" s="1156"/>
      <c r="J2064" s="1156"/>
      <c r="K2064" s="1156"/>
      <c r="L2064" s="1157"/>
      <c r="M2064" s="1158" t="s">
        <v>10</v>
      </c>
      <c r="N2064" s="1158" t="s">
        <v>11</v>
      </c>
      <c r="O2064" s="1"/>
      <c r="P2064" s="1"/>
    </row>
    <row r="2065" spans="1:20" ht="18.75">
      <c r="A2065" s="1161" t="s">
        <v>3</v>
      </c>
      <c r="B2065" s="1161" t="s">
        <v>4</v>
      </c>
      <c r="C2065" s="1163" t="s">
        <v>5</v>
      </c>
      <c r="D2065" s="1165" t="s">
        <v>6</v>
      </c>
      <c r="E2065" s="1151" t="s">
        <v>7</v>
      </c>
      <c r="F2065" s="1153"/>
      <c r="G2065" s="1153"/>
      <c r="H2065" s="1153"/>
      <c r="I2065" s="1153"/>
      <c r="J2065" s="1153"/>
      <c r="K2065" s="1153"/>
      <c r="L2065" s="1154"/>
      <c r="M2065" s="1159"/>
      <c r="N2065" s="1159"/>
      <c r="O2065" s="1"/>
      <c r="P2065" s="1"/>
    </row>
    <row r="2066" spans="1:20" ht="18.75">
      <c r="A2066" s="1162"/>
      <c r="B2066" s="1162"/>
      <c r="C2066" s="1164"/>
      <c r="D2066" s="1166"/>
      <c r="E2066" s="1151" t="s">
        <v>8</v>
      </c>
      <c r="F2066" s="1153"/>
      <c r="G2066" s="1153"/>
      <c r="H2066" s="1153"/>
      <c r="I2066" s="1153"/>
      <c r="J2066" s="1153"/>
      <c r="K2066" s="1154"/>
      <c r="L2066" s="23" t="s">
        <v>9</v>
      </c>
      <c r="M2066" s="1160"/>
      <c r="N2066" s="1160"/>
      <c r="O2066" s="1"/>
      <c r="P2066" s="1"/>
    </row>
    <row r="2067" spans="1:20" ht="34.5" customHeight="1">
      <c r="A2067" s="3"/>
      <c r="B2067" s="3"/>
      <c r="C2067" s="1223" t="s">
        <v>549</v>
      </c>
      <c r="D2067" s="718" t="s">
        <v>29</v>
      </c>
      <c r="E2067" s="1191" t="s">
        <v>510</v>
      </c>
      <c r="F2067" s="1191"/>
      <c r="G2067" s="1191"/>
      <c r="H2067" s="1191"/>
      <c r="I2067" s="1191"/>
      <c r="J2067" s="1170" t="s">
        <v>525</v>
      </c>
      <c r="K2067" s="1171"/>
      <c r="L2067" s="1171"/>
      <c r="M2067" s="1172"/>
      <c r="N2067" s="591"/>
      <c r="O2067" s="1"/>
      <c r="P2067" s="1"/>
    </row>
    <row r="2068" spans="1:20" ht="15.95" customHeight="1">
      <c r="A2068" s="3"/>
      <c r="B2068" s="3"/>
      <c r="C2068" s="1224"/>
      <c r="D2068" s="29">
        <v>1</v>
      </c>
      <c r="E2068" s="1146" t="s">
        <v>286</v>
      </c>
      <c r="F2068" s="1146"/>
      <c r="G2068" s="1146"/>
      <c r="H2068" s="1173">
        <v>14260</v>
      </c>
      <c r="I2068" s="1175"/>
      <c r="J2068" s="1173">
        <f>SUM(H2068+14260*9/31)</f>
        <v>18400</v>
      </c>
      <c r="K2068" s="1174"/>
      <c r="L2068" s="1174"/>
      <c r="M2068" s="1175"/>
      <c r="N2068" s="1226" t="s">
        <v>518</v>
      </c>
      <c r="O2068" s="1"/>
      <c r="P2068" s="1"/>
      <c r="T2068" s="174"/>
    </row>
    <row r="2069" spans="1:20" ht="15.95" customHeight="1">
      <c r="A2069" s="3"/>
      <c r="B2069" s="3"/>
      <c r="C2069" s="1224"/>
      <c r="D2069" s="703">
        <v>1001</v>
      </c>
      <c r="E2069" s="1146" t="s">
        <v>31</v>
      </c>
      <c r="F2069" s="1146"/>
      <c r="G2069" s="1146"/>
      <c r="H2069" s="1173">
        <v>2120</v>
      </c>
      <c r="I2069" s="1175"/>
      <c r="J2069" s="1228">
        <f>SUM(H2069+2120*9/31)</f>
        <v>2735.483870967742</v>
      </c>
      <c r="K2069" s="1229"/>
      <c r="L2069" s="1229"/>
      <c r="M2069" s="1230"/>
      <c r="N2069" s="1227"/>
      <c r="O2069" s="1"/>
      <c r="P2069" s="1"/>
    </row>
    <row r="2070" spans="1:20" ht="18.75" customHeight="1">
      <c r="A2070" s="3"/>
      <c r="B2070" s="3"/>
      <c r="C2070" s="1224"/>
      <c r="D2070" s="703">
        <v>1210</v>
      </c>
      <c r="E2070" s="1146" t="s">
        <v>71</v>
      </c>
      <c r="F2070" s="1146"/>
      <c r="G2070" s="1146"/>
      <c r="H2070" s="1173">
        <v>1785</v>
      </c>
      <c r="I2070" s="1175"/>
      <c r="J2070" s="1228">
        <f>SUM(H2070+1785*9/31)</f>
        <v>2303.2258064516127</v>
      </c>
      <c r="K2070" s="1229"/>
      <c r="L2070" s="1229"/>
      <c r="M2070" s="1230"/>
      <c r="N2070" s="1227"/>
      <c r="O2070" s="1"/>
      <c r="P2070" s="1"/>
    </row>
    <row r="2071" spans="1:20" ht="15.95" customHeight="1">
      <c r="A2071" s="3"/>
      <c r="B2071" s="3"/>
      <c r="C2071" s="1224"/>
      <c r="D2071" s="703">
        <v>1300</v>
      </c>
      <c r="E2071" s="1146" t="s">
        <v>73</v>
      </c>
      <c r="F2071" s="1146"/>
      <c r="G2071" s="1146"/>
      <c r="H2071" s="1173">
        <v>1500</v>
      </c>
      <c r="I2071" s="1175"/>
      <c r="J2071" s="1228">
        <f>SUM(H2071+1500*9/31)</f>
        <v>1935.483870967742</v>
      </c>
      <c r="K2071" s="1229"/>
      <c r="L2071" s="1229"/>
      <c r="M2071" s="1230"/>
      <c r="N2071" s="1227"/>
      <c r="O2071" s="1"/>
      <c r="P2071" s="1"/>
    </row>
    <row r="2072" spans="1:20" ht="15.95" customHeight="1">
      <c r="A2072" s="3"/>
      <c r="B2072" s="3"/>
      <c r="C2072" s="1224"/>
      <c r="D2072" s="703">
        <v>1810</v>
      </c>
      <c r="E2072" s="1146" t="s">
        <v>304</v>
      </c>
      <c r="F2072" s="1146"/>
      <c r="G2072" s="1146"/>
      <c r="H2072" s="1173">
        <v>14415</v>
      </c>
      <c r="I2072" s="1175"/>
      <c r="J2072" s="1228">
        <f>SUM(H2072+14415*9/31)</f>
        <v>18600</v>
      </c>
      <c r="K2072" s="1229"/>
      <c r="L2072" s="1229"/>
      <c r="M2072" s="1230"/>
      <c r="N2072" s="1227"/>
      <c r="O2072" s="1"/>
      <c r="P2072" s="1"/>
    </row>
    <row r="2073" spans="1:20" ht="15.95" customHeight="1">
      <c r="A2073" s="3"/>
      <c r="B2073" s="3"/>
      <c r="C2073" s="1224"/>
      <c r="D2073" s="703">
        <v>1820</v>
      </c>
      <c r="E2073" s="1146" t="s">
        <v>72</v>
      </c>
      <c r="F2073" s="1146"/>
      <c r="G2073" s="1146"/>
      <c r="H2073" s="1173">
        <v>9000</v>
      </c>
      <c r="I2073" s="1175"/>
      <c r="J2073" s="1228">
        <f>SUM(H2073+9000*9/31)</f>
        <v>11612.903225806451</v>
      </c>
      <c r="K2073" s="1229"/>
      <c r="L2073" s="1229"/>
      <c r="M2073" s="1230"/>
      <c r="N2073" s="1227"/>
      <c r="O2073" s="1"/>
      <c r="P2073" s="1"/>
      <c r="T2073" s="174"/>
    </row>
    <row r="2074" spans="1:20" ht="15.95" customHeight="1">
      <c r="A2074" s="3"/>
      <c r="B2074" s="3"/>
      <c r="C2074" s="1224"/>
      <c r="D2074" s="703">
        <v>1978</v>
      </c>
      <c r="E2074" s="1146" t="s">
        <v>74</v>
      </c>
      <c r="F2074" s="1146"/>
      <c r="G2074" s="1146"/>
      <c r="H2074" s="1173">
        <v>6000</v>
      </c>
      <c r="I2074" s="1175"/>
      <c r="J2074" s="1228">
        <f>SUM(H2074+6000*9/31)</f>
        <v>7741.9354838709678</v>
      </c>
      <c r="K2074" s="1229"/>
      <c r="L2074" s="1229"/>
      <c r="M2074" s="1230"/>
      <c r="N2074" s="1227"/>
      <c r="O2074" s="1"/>
      <c r="P2074" s="1"/>
    </row>
    <row r="2075" spans="1:20" ht="15.95" customHeight="1">
      <c r="A2075" s="3"/>
      <c r="B2075" s="3"/>
      <c r="C2075" s="1224"/>
      <c r="D2075" s="703">
        <v>2347</v>
      </c>
      <c r="E2075" s="1146" t="s">
        <v>458</v>
      </c>
      <c r="F2075" s="1146"/>
      <c r="G2075" s="1146"/>
      <c r="H2075" s="1173">
        <v>1442</v>
      </c>
      <c r="I2075" s="1175"/>
      <c r="J2075" s="1228">
        <f>SUM(H2075+1442*9/31)</f>
        <v>1860.6451612903224</v>
      </c>
      <c r="K2075" s="1229"/>
      <c r="L2075" s="1229"/>
      <c r="M2075" s="1230"/>
      <c r="N2075" s="1227"/>
      <c r="O2075" s="1"/>
      <c r="P2075" s="1"/>
    </row>
    <row r="2076" spans="1:20" ht="15.95" customHeight="1">
      <c r="A2076" s="3"/>
      <c r="B2076" s="3"/>
      <c r="C2076" s="1224"/>
      <c r="D2076" s="703"/>
      <c r="E2076" s="1146"/>
      <c r="F2076" s="1146"/>
      <c r="G2076" s="1146"/>
      <c r="H2076" s="1173"/>
      <c r="I2076" s="1175"/>
      <c r="J2076" s="1173"/>
      <c r="K2076" s="1174"/>
      <c r="L2076" s="1174"/>
      <c r="M2076" s="1175"/>
      <c r="N2076" s="1227"/>
      <c r="O2076" s="1"/>
      <c r="P2076" s="1"/>
      <c r="R2076" s="174"/>
      <c r="S2076" s="174"/>
    </row>
    <row r="2077" spans="1:20" ht="15.95" customHeight="1">
      <c r="A2077" s="3"/>
      <c r="B2077" s="3"/>
      <c r="C2077" s="1224"/>
      <c r="D2077" s="703"/>
      <c r="E2077" s="1146"/>
      <c r="F2077" s="1146"/>
      <c r="G2077" s="1146"/>
      <c r="H2077" s="1173"/>
      <c r="I2077" s="1175"/>
      <c r="J2077" s="1173"/>
      <c r="K2077" s="1174"/>
      <c r="L2077" s="1174"/>
      <c r="M2077" s="1175"/>
      <c r="N2077" s="1227"/>
      <c r="O2077" s="1"/>
      <c r="P2077" s="1"/>
      <c r="R2077" s="174"/>
      <c r="S2077" s="174"/>
    </row>
    <row r="2078" spans="1:20" ht="15.95" customHeight="1">
      <c r="A2078" s="3"/>
      <c r="B2078" s="3"/>
      <c r="C2078" s="1224"/>
      <c r="D2078" s="703"/>
      <c r="E2078" s="1146"/>
      <c r="F2078" s="1146"/>
      <c r="G2078" s="1146"/>
      <c r="H2078" s="1173"/>
      <c r="I2078" s="1175"/>
      <c r="J2078" s="1173"/>
      <c r="K2078" s="1174"/>
      <c r="L2078" s="1174"/>
      <c r="M2078" s="1175"/>
      <c r="N2078" s="1227"/>
      <c r="O2078" s="1"/>
      <c r="P2078" s="1"/>
      <c r="R2078" s="174"/>
      <c r="S2078" s="174"/>
    </row>
    <row r="2079" spans="1:20" ht="15.95" customHeight="1">
      <c r="A2079" s="3"/>
      <c r="B2079" s="3"/>
      <c r="C2079" s="1224"/>
      <c r="D2079" s="703"/>
      <c r="E2079" s="1146"/>
      <c r="F2079" s="1146"/>
      <c r="G2079" s="1146"/>
      <c r="H2079" s="1173"/>
      <c r="I2079" s="1175"/>
      <c r="J2079" s="1173"/>
      <c r="K2079" s="1174"/>
      <c r="L2079" s="1174"/>
      <c r="M2079" s="1175"/>
      <c r="N2079" s="1227"/>
      <c r="O2079" s="1"/>
      <c r="P2079" s="1"/>
      <c r="R2079" s="174"/>
      <c r="S2079" s="174"/>
    </row>
    <row r="2080" spans="1:20" ht="15.75" customHeight="1">
      <c r="A2080" s="3"/>
      <c r="B2080" s="3"/>
      <c r="C2080" s="1225"/>
      <c r="D2080" s="703"/>
      <c r="E2080" s="1146"/>
      <c r="F2080" s="1146"/>
      <c r="G2080" s="1146"/>
      <c r="H2080" s="1173"/>
      <c r="I2080" s="1175"/>
      <c r="J2080" s="1173"/>
      <c r="K2080" s="1174"/>
      <c r="L2080" s="1174"/>
      <c r="M2080" s="1175"/>
      <c r="N2080" s="1227"/>
    </row>
    <row r="2081" spans="1:19" ht="15.75">
      <c r="A2081" s="714"/>
      <c r="B2081" s="714"/>
      <c r="C2081" s="703"/>
      <c r="D2081" s="1191" t="s">
        <v>310</v>
      </c>
      <c r="E2081" s="1191"/>
      <c r="F2081" s="1191"/>
      <c r="G2081" s="1191"/>
      <c r="H2081" s="1138">
        <f>SUM(H2068:I2080)</f>
        <v>50522</v>
      </c>
      <c r="I2081" s="1139"/>
      <c r="J2081" s="1220">
        <f>SUM(J2068:M2080)</f>
        <v>65189.677419354841</v>
      </c>
      <c r="K2081" s="1221"/>
      <c r="L2081" s="1221"/>
      <c r="M2081" s="1222"/>
      <c r="N2081" s="7"/>
    </row>
    <row r="2082" spans="1:19" ht="15.75">
      <c r="A2082" s="15"/>
      <c r="B2082" s="15"/>
      <c r="C2082" s="167"/>
      <c r="D2082" s="169"/>
      <c r="E2082" s="169"/>
      <c r="F2082" s="169"/>
      <c r="G2082" s="169"/>
      <c r="H2082" s="724"/>
      <c r="I2082" s="724"/>
      <c r="J2082" s="724"/>
      <c r="K2082" s="724"/>
      <c r="L2082" s="724"/>
      <c r="M2082" s="724"/>
      <c r="N2082" s="167"/>
    </row>
    <row r="2083" spans="1:19" ht="15.75">
      <c r="A2083" s="15"/>
      <c r="B2083" s="15"/>
      <c r="C2083" s="167"/>
      <c r="D2083" s="725"/>
      <c r="E2083" s="725"/>
      <c r="F2083" s="725"/>
      <c r="G2083" s="725"/>
      <c r="H2083" s="724"/>
      <c r="I2083" s="724"/>
      <c r="J2083" s="724"/>
      <c r="K2083" s="104"/>
      <c r="L2083" s="104"/>
      <c r="M2083" s="167"/>
      <c r="N2083" s="167"/>
    </row>
    <row r="2084" spans="1:19" s="21" customFormat="1" ht="18.75">
      <c r="A2084" s="1140" t="s">
        <v>12</v>
      </c>
      <c r="B2084" s="1140"/>
      <c r="C2084" s="1140"/>
      <c r="D2084" s="1141" t="s">
        <v>25</v>
      </c>
      <c r="E2084" s="1141"/>
      <c r="F2084" s="1141"/>
      <c r="G2084" s="1141"/>
      <c r="H2084" s="1141"/>
      <c r="I2084" s="19"/>
      <c r="J2084" s="5"/>
      <c r="K2084" s="5"/>
      <c r="L2084" s="720" t="s">
        <v>13</v>
      </c>
      <c r="M2084" s="720"/>
      <c r="N2084" s="720"/>
      <c r="O2084" s="20"/>
      <c r="P2084" s="19"/>
    </row>
    <row r="2086" spans="1:19" s="6" customFormat="1" ht="73.5" customHeight="1">
      <c r="A2086" s="1176" t="s">
        <v>14</v>
      </c>
      <c r="B2086" s="1176"/>
      <c r="C2086" s="1176"/>
      <c r="D2086" s="1176"/>
      <c r="E2086" s="1176"/>
      <c r="F2086" s="1176"/>
      <c r="G2086" s="1176"/>
      <c r="H2086" s="1176"/>
      <c r="I2086" s="1176"/>
      <c r="J2086" s="1176"/>
      <c r="K2086" s="1176"/>
      <c r="L2086" s="1176"/>
      <c r="M2086" s="1176"/>
      <c r="N2086" s="1176"/>
      <c r="O2086" s="5"/>
      <c r="P2086" s="5"/>
    </row>
    <row r="2087" spans="1:19" ht="15" customHeight="1">
      <c r="A2087" s="1206" t="s">
        <v>23</v>
      </c>
      <c r="B2087" s="1206"/>
      <c r="C2087" s="46"/>
      <c r="D2087" s="32"/>
      <c r="E2087" s="1207" t="s">
        <v>21</v>
      </c>
      <c r="F2087" s="1208"/>
      <c r="G2087" s="1208"/>
      <c r="H2087" s="1208"/>
      <c r="I2087" s="1209"/>
      <c r="J2087" s="1210"/>
      <c r="K2087" s="1211"/>
      <c r="L2087" s="1211"/>
      <c r="M2087" s="1211"/>
      <c r="N2087" s="1212"/>
      <c r="O2087" s="2"/>
      <c r="P2087" s="2"/>
    </row>
    <row r="2088" spans="1:19" ht="15.75" customHeight="1">
      <c r="A2088" s="1213" t="s">
        <v>26</v>
      </c>
      <c r="B2088" s="1213"/>
      <c r="C2088" s="714" t="s">
        <v>27</v>
      </c>
      <c r="D2088" s="98"/>
      <c r="E2088" s="1214" t="s">
        <v>20</v>
      </c>
      <c r="F2088" s="1215"/>
      <c r="G2088" s="1215"/>
      <c r="H2088" s="1215"/>
      <c r="I2088" s="1216"/>
      <c r="J2088" s="1210">
        <v>44743</v>
      </c>
      <c r="K2088" s="1217"/>
      <c r="L2088" s="1217"/>
      <c r="M2088" s="1217"/>
      <c r="N2088" s="1218"/>
      <c r="O2088" s="2"/>
      <c r="P2088" s="2"/>
    </row>
    <row r="2089" spans="1:19" ht="17.25" customHeight="1">
      <c r="A2089" s="1213" t="s">
        <v>15</v>
      </c>
      <c r="B2089" s="1213"/>
      <c r="C2089" s="714" t="s">
        <v>17</v>
      </c>
      <c r="D2089" s="98"/>
      <c r="E2089" s="1214" t="s">
        <v>18</v>
      </c>
      <c r="F2089" s="1215"/>
      <c r="G2089" s="1215"/>
      <c r="H2089" s="1215"/>
      <c r="I2089" s="1216"/>
      <c r="J2089" s="1219" t="s">
        <v>367</v>
      </c>
      <c r="K2089" s="1219"/>
      <c r="L2089" s="1219"/>
      <c r="M2089" s="1219"/>
      <c r="N2089" s="1219"/>
      <c r="O2089" s="2"/>
      <c r="P2089" s="2"/>
    </row>
    <row r="2090" spans="1:19" ht="17.25" customHeight="1">
      <c r="A2090" s="1213" t="s">
        <v>16</v>
      </c>
      <c r="B2090" s="1213"/>
      <c r="C2090" s="714">
        <v>90019078</v>
      </c>
      <c r="D2090" s="32"/>
      <c r="E2090" s="1206" t="s">
        <v>19</v>
      </c>
      <c r="F2090" s="1206"/>
      <c r="G2090" s="1206"/>
      <c r="H2090" s="1206"/>
      <c r="I2090" s="1206"/>
      <c r="J2090" s="1146" t="s">
        <v>368</v>
      </c>
      <c r="K2090" s="1146"/>
      <c r="L2090" s="1146"/>
      <c r="M2090" s="1146"/>
      <c r="N2090" s="1146"/>
      <c r="O2090" s="2"/>
      <c r="P2090" s="2"/>
    </row>
    <row r="2091" spans="1:19" ht="13.5" customHeight="1">
      <c r="A2091" s="1184" t="s">
        <v>0</v>
      </c>
      <c r="B2091" s="1184"/>
      <c r="C2091" s="33"/>
      <c r="D2091" s="97"/>
      <c r="E2091" s="1213" t="s">
        <v>22</v>
      </c>
      <c r="F2091" s="1213"/>
      <c r="G2091" s="1213"/>
      <c r="H2091" s="1184" t="s">
        <v>42</v>
      </c>
      <c r="I2091" s="1184"/>
      <c r="J2091" s="1213" t="s">
        <v>24</v>
      </c>
      <c r="K2091" s="1213"/>
      <c r="L2091" s="1213"/>
      <c r="M2091" s="1184" t="s">
        <v>332</v>
      </c>
      <c r="N2091" s="1184"/>
      <c r="O2091" s="4"/>
      <c r="P2091" s="1"/>
    </row>
    <row r="2092" spans="1:19" ht="18.75">
      <c r="A2092" s="1151" t="s">
        <v>1</v>
      </c>
      <c r="B2092" s="1153"/>
      <c r="C2092" s="1154"/>
      <c r="D2092" s="1155" t="s">
        <v>2</v>
      </c>
      <c r="E2092" s="1156"/>
      <c r="F2092" s="1156"/>
      <c r="G2092" s="1156"/>
      <c r="H2092" s="1156"/>
      <c r="I2092" s="1156"/>
      <c r="J2092" s="1156"/>
      <c r="K2092" s="1156"/>
      <c r="L2092" s="1157"/>
      <c r="M2092" s="1158" t="s">
        <v>10</v>
      </c>
      <c r="N2092" s="1158" t="s">
        <v>11</v>
      </c>
      <c r="O2092" s="1"/>
      <c r="P2092" s="1"/>
    </row>
    <row r="2093" spans="1:19" ht="18.75">
      <c r="A2093" s="1161" t="s">
        <v>3</v>
      </c>
      <c r="B2093" s="1161" t="s">
        <v>4</v>
      </c>
      <c r="C2093" s="1163" t="s">
        <v>5</v>
      </c>
      <c r="D2093" s="1165" t="s">
        <v>6</v>
      </c>
      <c r="E2093" s="1151" t="s">
        <v>7</v>
      </c>
      <c r="F2093" s="1153"/>
      <c r="G2093" s="1153"/>
      <c r="H2093" s="1153"/>
      <c r="I2093" s="1153"/>
      <c r="J2093" s="1153"/>
      <c r="K2093" s="1153"/>
      <c r="L2093" s="1154"/>
      <c r="M2093" s="1159"/>
      <c r="N2093" s="1159"/>
      <c r="O2093" s="1"/>
      <c r="P2093" s="1"/>
    </row>
    <row r="2094" spans="1:19" ht="18.75">
      <c r="A2094" s="1162"/>
      <c r="B2094" s="1162"/>
      <c r="C2094" s="1164"/>
      <c r="D2094" s="1166"/>
      <c r="E2094" s="1151" t="s">
        <v>8</v>
      </c>
      <c r="F2094" s="1153"/>
      <c r="G2094" s="1153"/>
      <c r="H2094" s="1153"/>
      <c r="I2094" s="1153"/>
      <c r="J2094" s="1153"/>
      <c r="K2094" s="1154"/>
      <c r="L2094" s="23" t="s">
        <v>9</v>
      </c>
      <c r="M2094" s="1160"/>
      <c r="N2094" s="1160"/>
      <c r="O2094" s="1"/>
      <c r="P2094" s="1"/>
    </row>
    <row r="2095" spans="1:19" ht="34.5" customHeight="1">
      <c r="A2095" s="3"/>
      <c r="B2095" s="3"/>
      <c r="C2095" s="1198" t="s">
        <v>552</v>
      </c>
      <c r="D2095" s="718" t="s">
        <v>29</v>
      </c>
      <c r="E2095" s="1191" t="s">
        <v>510</v>
      </c>
      <c r="F2095" s="1191"/>
      <c r="G2095" s="1191"/>
      <c r="H2095" s="1191"/>
      <c r="I2095" s="1191"/>
      <c r="J2095" s="1192">
        <v>44805</v>
      </c>
      <c r="K2095" s="1193"/>
      <c r="L2095" s="1194"/>
      <c r="M2095" s="1201"/>
      <c r="N2095" s="1202"/>
      <c r="O2095" s="1"/>
      <c r="P2095" s="1"/>
      <c r="Q2095" s="104"/>
      <c r="R2095" s="104"/>
      <c r="S2095" s="104"/>
    </row>
    <row r="2096" spans="1:19" ht="15.95" customHeight="1">
      <c r="A2096" s="3"/>
      <c r="B2096" s="3"/>
      <c r="C2096" s="1199"/>
      <c r="D2096" s="32"/>
      <c r="E2096" s="1205" t="s">
        <v>63</v>
      </c>
      <c r="F2096" s="1205"/>
      <c r="G2096" s="1205"/>
      <c r="H2096" s="1173">
        <v>20000</v>
      </c>
      <c r="I2096" s="1175"/>
      <c r="J2096" s="1144">
        <v>5000</v>
      </c>
      <c r="K2096" s="1195"/>
      <c r="L2096" s="1145"/>
      <c r="M2096" s="673"/>
      <c r="N2096" s="1203"/>
      <c r="O2096" s="1"/>
      <c r="P2096" s="1"/>
      <c r="Q2096" s="674"/>
      <c r="R2096" s="674"/>
      <c r="S2096" s="674"/>
    </row>
    <row r="2097" spans="1:19" ht="15.95" customHeight="1">
      <c r="A2097" s="3"/>
      <c r="B2097" s="3"/>
      <c r="C2097" s="1199"/>
      <c r="D2097" s="703"/>
      <c r="E2097" s="1146"/>
      <c r="F2097" s="1146"/>
      <c r="G2097" s="1146"/>
      <c r="H2097" s="1196"/>
      <c r="I2097" s="1197"/>
      <c r="J2097" s="1166"/>
      <c r="K2097" s="1166"/>
      <c r="L2097" s="683"/>
      <c r="M2097" s="684"/>
      <c r="N2097" s="1203"/>
      <c r="O2097" s="1"/>
      <c r="P2097" s="1"/>
      <c r="Q2097" s="104"/>
      <c r="R2097" s="104"/>
      <c r="S2097" s="104"/>
    </row>
    <row r="2098" spans="1:19" ht="15.95" customHeight="1">
      <c r="A2098" s="3"/>
      <c r="B2098" s="3"/>
      <c r="C2098" s="1199"/>
      <c r="D2098" s="703"/>
      <c r="E2098" s="1146"/>
      <c r="F2098" s="1146"/>
      <c r="G2098" s="1146"/>
      <c r="H2098" s="1173"/>
      <c r="I2098" s="1175"/>
      <c r="J2098" s="1191"/>
      <c r="K2098" s="1191"/>
      <c r="L2098" s="32"/>
      <c r="M2098" s="7"/>
      <c r="N2098" s="1203"/>
      <c r="O2098" s="1"/>
      <c r="P2098" s="1"/>
      <c r="Q2098" s="104"/>
      <c r="R2098" s="104"/>
      <c r="S2098" s="104"/>
    </row>
    <row r="2099" spans="1:19" ht="15.95" customHeight="1">
      <c r="A2099" s="3"/>
      <c r="B2099" s="3"/>
      <c r="C2099" s="1199"/>
      <c r="D2099" s="703"/>
      <c r="E2099" s="1146"/>
      <c r="F2099" s="1146"/>
      <c r="G2099" s="1146"/>
      <c r="H2099" s="1173"/>
      <c r="I2099" s="1175"/>
      <c r="J2099" s="1191"/>
      <c r="K2099" s="1191"/>
      <c r="L2099" s="32"/>
      <c r="M2099" s="7"/>
      <c r="N2099" s="1203"/>
      <c r="O2099" s="1"/>
      <c r="P2099" s="1"/>
      <c r="Q2099" s="104"/>
      <c r="R2099" s="104"/>
      <c r="S2099" s="104"/>
    </row>
    <row r="2100" spans="1:19" ht="15.95" customHeight="1">
      <c r="A2100" s="3"/>
      <c r="B2100" s="3"/>
      <c r="C2100" s="1199"/>
      <c r="D2100" s="703"/>
      <c r="E2100" s="1146"/>
      <c r="F2100" s="1146"/>
      <c r="G2100" s="1146"/>
      <c r="H2100" s="1173"/>
      <c r="I2100" s="1175"/>
      <c r="J2100" s="1191"/>
      <c r="K2100" s="1191"/>
      <c r="L2100" s="32"/>
      <c r="M2100" s="7"/>
      <c r="N2100" s="1203"/>
      <c r="O2100" s="1"/>
      <c r="P2100" s="1"/>
      <c r="Q2100" s="104"/>
      <c r="R2100" s="104"/>
      <c r="S2100" s="104"/>
    </row>
    <row r="2101" spans="1:19" ht="15.95" customHeight="1">
      <c r="A2101" s="3"/>
      <c r="B2101" s="3"/>
      <c r="C2101" s="1199"/>
      <c r="D2101" s="703"/>
      <c r="E2101" s="1146"/>
      <c r="F2101" s="1146"/>
      <c r="G2101" s="1146"/>
      <c r="H2101" s="1173"/>
      <c r="I2101" s="1175"/>
      <c r="J2101" s="1191"/>
      <c r="K2101" s="1191"/>
      <c r="L2101" s="32"/>
      <c r="M2101" s="7"/>
      <c r="N2101" s="1203"/>
      <c r="O2101" s="1"/>
      <c r="P2101" s="1"/>
      <c r="Q2101" s="104"/>
      <c r="R2101" s="104"/>
      <c r="S2101" s="104"/>
    </row>
    <row r="2102" spans="1:19" ht="15.95" customHeight="1">
      <c r="A2102" s="3"/>
      <c r="B2102" s="3"/>
      <c r="C2102" s="1199"/>
      <c r="D2102" s="703"/>
      <c r="E2102" s="1146"/>
      <c r="F2102" s="1146"/>
      <c r="G2102" s="1146"/>
      <c r="H2102" s="1173"/>
      <c r="I2102" s="1175"/>
      <c r="J2102" s="1191"/>
      <c r="K2102" s="1191"/>
      <c r="L2102" s="32"/>
      <c r="M2102" s="7"/>
      <c r="N2102" s="1203"/>
      <c r="O2102" s="1"/>
      <c r="P2102" s="1"/>
      <c r="Q2102" s="104"/>
      <c r="R2102" s="104"/>
      <c r="S2102" s="104"/>
    </row>
    <row r="2103" spans="1:19" ht="15.95" customHeight="1">
      <c r="A2103" s="3"/>
      <c r="B2103" s="3"/>
      <c r="C2103" s="1199"/>
      <c r="D2103" s="703"/>
      <c r="E2103" s="1146"/>
      <c r="F2103" s="1146"/>
      <c r="G2103" s="1146"/>
      <c r="H2103" s="1173"/>
      <c r="I2103" s="1175"/>
      <c r="J2103" s="1191"/>
      <c r="K2103" s="1191"/>
      <c r="L2103" s="32"/>
      <c r="M2103" s="7"/>
      <c r="N2103" s="1203"/>
      <c r="O2103" s="1"/>
      <c r="P2103" s="1"/>
      <c r="Q2103" s="104"/>
      <c r="R2103" s="104"/>
      <c r="S2103" s="104"/>
    </row>
    <row r="2104" spans="1:19" ht="15.95" customHeight="1">
      <c r="A2104" s="3"/>
      <c r="B2104" s="3"/>
      <c r="C2104" s="1199"/>
      <c r="D2104" s="703"/>
      <c r="E2104" s="1146"/>
      <c r="F2104" s="1146"/>
      <c r="G2104" s="1146"/>
      <c r="H2104" s="1173"/>
      <c r="I2104" s="1175"/>
      <c r="J2104" s="1191"/>
      <c r="K2104" s="1191"/>
      <c r="L2104" s="32"/>
      <c r="M2104" s="7"/>
      <c r="N2104" s="1203"/>
      <c r="O2104" s="1"/>
      <c r="P2104" s="1"/>
      <c r="Q2104" s="104"/>
      <c r="R2104" s="104"/>
      <c r="S2104" s="104"/>
    </row>
    <row r="2105" spans="1:19" ht="15.95" customHeight="1">
      <c r="A2105" s="3"/>
      <c r="B2105" s="3"/>
      <c r="C2105" s="1199"/>
      <c r="D2105" s="703"/>
      <c r="E2105" s="1146"/>
      <c r="F2105" s="1146"/>
      <c r="G2105" s="1146"/>
      <c r="H2105" s="1173"/>
      <c r="I2105" s="1175"/>
      <c r="J2105" s="1191"/>
      <c r="K2105" s="1191"/>
      <c r="L2105" s="32"/>
      <c r="M2105" s="7"/>
      <c r="N2105" s="1203"/>
      <c r="O2105" s="1"/>
      <c r="P2105" s="1"/>
      <c r="Q2105" s="104"/>
      <c r="R2105" s="104"/>
      <c r="S2105" s="104"/>
    </row>
    <row r="2106" spans="1:19" ht="15.95" customHeight="1">
      <c r="A2106" s="3"/>
      <c r="B2106" s="3"/>
      <c r="C2106" s="1199"/>
      <c r="D2106" s="703"/>
      <c r="E2106" s="1146"/>
      <c r="F2106" s="1146"/>
      <c r="G2106" s="1146"/>
      <c r="H2106" s="1173"/>
      <c r="I2106" s="1175"/>
      <c r="J2106" s="1191"/>
      <c r="K2106" s="1191"/>
      <c r="L2106" s="32"/>
      <c r="M2106" s="7"/>
      <c r="N2106" s="1203"/>
      <c r="O2106" s="1"/>
      <c r="P2106" s="1"/>
      <c r="Q2106" s="104"/>
      <c r="R2106" s="104"/>
      <c r="S2106" s="104"/>
    </row>
    <row r="2107" spans="1:19" ht="15.95" customHeight="1">
      <c r="A2107" s="3"/>
      <c r="B2107" s="3"/>
      <c r="C2107" s="1199"/>
      <c r="D2107" s="703"/>
      <c r="E2107" s="1146"/>
      <c r="F2107" s="1146"/>
      <c r="G2107" s="1146"/>
      <c r="H2107" s="1173"/>
      <c r="I2107" s="1175"/>
      <c r="J2107" s="1191"/>
      <c r="K2107" s="1191"/>
      <c r="L2107" s="32"/>
      <c r="M2107" s="7"/>
      <c r="N2107" s="1203"/>
      <c r="O2107" s="1"/>
      <c r="P2107" s="1"/>
      <c r="Q2107" s="104"/>
      <c r="R2107" s="104"/>
      <c r="S2107" s="104"/>
    </row>
    <row r="2108" spans="1:19" ht="15.75">
      <c r="A2108" s="3"/>
      <c r="B2108" s="3"/>
      <c r="C2108" s="1200"/>
      <c r="D2108" s="703"/>
      <c r="E2108" s="1146"/>
      <c r="F2108" s="1146"/>
      <c r="G2108" s="1146"/>
      <c r="H2108" s="1173"/>
      <c r="I2108" s="1175"/>
      <c r="J2108" s="1191" t="s">
        <v>327</v>
      </c>
      <c r="K2108" s="1191"/>
      <c r="L2108" s="32">
        <f>SUM(J2096)</f>
        <v>5000</v>
      </c>
      <c r="M2108" s="7"/>
      <c r="N2108" s="1204"/>
      <c r="Q2108" s="104"/>
      <c r="R2108" s="104"/>
      <c r="S2108" s="104"/>
    </row>
    <row r="2109" spans="1:19" ht="15.75">
      <c r="A2109" s="15"/>
      <c r="B2109" s="15"/>
      <c r="C2109" s="167"/>
      <c r="D2109" s="725"/>
      <c r="E2109" s="725"/>
      <c r="F2109" s="725"/>
      <c r="G2109" s="725"/>
      <c r="H2109" s="724"/>
      <c r="I2109" s="724"/>
      <c r="J2109" s="724"/>
      <c r="K2109" s="104"/>
      <c r="L2109" s="104"/>
      <c r="M2109" s="167"/>
      <c r="N2109" s="167"/>
    </row>
    <row r="2110" spans="1:19" ht="15.75">
      <c r="A2110" s="15"/>
      <c r="B2110" s="15"/>
      <c r="C2110" s="167"/>
      <c r="D2110" s="725"/>
      <c r="E2110" s="725"/>
      <c r="F2110" s="725"/>
      <c r="G2110" s="725"/>
      <c r="H2110" s="724"/>
      <c r="I2110" s="724"/>
      <c r="J2110" s="724"/>
      <c r="K2110" s="104"/>
      <c r="L2110" s="104"/>
      <c r="M2110" s="167"/>
      <c r="N2110" s="167"/>
    </row>
    <row r="2111" spans="1:19" ht="15.75">
      <c r="A2111" s="15"/>
      <c r="B2111" s="15"/>
      <c r="C2111" s="167"/>
      <c r="D2111" s="725"/>
      <c r="E2111" s="725"/>
      <c r="F2111" s="725"/>
      <c r="G2111" s="725"/>
      <c r="H2111" s="724"/>
      <c r="I2111" s="724"/>
      <c r="J2111" s="724"/>
      <c r="K2111" s="104"/>
      <c r="L2111" s="104"/>
      <c r="M2111" s="167"/>
      <c r="N2111" s="167"/>
    </row>
    <row r="2112" spans="1:19" ht="15.75">
      <c r="A2112" s="15"/>
      <c r="B2112" s="15"/>
      <c r="C2112" s="167"/>
      <c r="D2112" s="725"/>
      <c r="E2112" s="725"/>
      <c r="F2112" s="725"/>
      <c r="G2112" s="725"/>
      <c r="H2112" s="724"/>
      <c r="I2112" s="724"/>
      <c r="J2112" s="724"/>
      <c r="K2112" s="104"/>
      <c r="L2112" s="104"/>
      <c r="M2112" s="167"/>
      <c r="N2112" s="167"/>
    </row>
    <row r="2113" spans="1:20" s="21" customFormat="1" ht="18.75">
      <c r="A2113" s="1140" t="s">
        <v>12</v>
      </c>
      <c r="B2113" s="1140"/>
      <c r="C2113" s="1140"/>
      <c r="D2113" s="1141" t="s">
        <v>25</v>
      </c>
      <c r="E2113" s="1141"/>
      <c r="F2113" s="1141"/>
      <c r="G2113" s="1141"/>
      <c r="H2113" s="1141"/>
      <c r="I2113" s="19"/>
      <c r="J2113" s="5"/>
      <c r="K2113" s="5"/>
      <c r="L2113" s="1188" t="s">
        <v>13</v>
      </c>
      <c r="M2113" s="1188"/>
      <c r="N2113" s="1188"/>
      <c r="O2113" s="20"/>
      <c r="P2113" s="19"/>
    </row>
    <row r="2114" spans="1:20" s="6" customFormat="1" ht="73.5" customHeight="1">
      <c r="A2114" s="1176" t="s">
        <v>14</v>
      </c>
      <c r="B2114" s="1176"/>
      <c r="C2114" s="1176"/>
      <c r="D2114" s="1176"/>
      <c r="E2114" s="1176"/>
      <c r="F2114" s="1176"/>
      <c r="G2114" s="1176"/>
      <c r="H2114" s="1176"/>
      <c r="I2114" s="1176"/>
      <c r="J2114" s="1176"/>
      <c r="K2114" s="1176"/>
      <c r="L2114" s="1176"/>
      <c r="M2114" s="1176"/>
      <c r="N2114" s="1176"/>
      <c r="O2114" s="5"/>
      <c r="P2114" s="5"/>
    </row>
    <row r="2115" spans="1:20" ht="15" customHeight="1">
      <c r="A2115" s="1206" t="s">
        <v>23</v>
      </c>
      <c r="B2115" s="1206"/>
      <c r="C2115" s="46"/>
      <c r="D2115" s="32"/>
      <c r="E2115" s="1207" t="s">
        <v>21</v>
      </c>
      <c r="F2115" s="1208"/>
      <c r="G2115" s="1208"/>
      <c r="H2115" s="1208"/>
      <c r="I2115" s="1209"/>
      <c r="J2115" s="1210"/>
      <c r="K2115" s="1211"/>
      <c r="L2115" s="1211"/>
      <c r="M2115" s="1211"/>
      <c r="N2115" s="1212"/>
      <c r="O2115" s="2"/>
      <c r="P2115" s="2"/>
    </row>
    <row r="2116" spans="1:20" ht="15.75" customHeight="1">
      <c r="A2116" s="1213" t="s">
        <v>26</v>
      </c>
      <c r="B2116" s="1213"/>
      <c r="C2116" s="729" t="s">
        <v>494</v>
      </c>
      <c r="D2116" s="98"/>
      <c r="E2116" s="1214" t="s">
        <v>20</v>
      </c>
      <c r="F2116" s="1215"/>
      <c r="G2116" s="1215"/>
      <c r="H2116" s="1215"/>
      <c r="I2116" s="1216"/>
      <c r="J2116" s="1210">
        <v>44835</v>
      </c>
      <c r="K2116" s="1217"/>
      <c r="L2116" s="1217"/>
      <c r="M2116" s="1217"/>
      <c r="N2116" s="1218"/>
      <c r="O2116" s="2"/>
      <c r="P2116" s="2"/>
    </row>
    <row r="2117" spans="1:20" ht="17.25" customHeight="1">
      <c r="A2117" s="1213" t="s">
        <v>15</v>
      </c>
      <c r="B2117" s="1213"/>
      <c r="C2117" s="729" t="s">
        <v>17</v>
      </c>
      <c r="D2117" s="98"/>
      <c r="E2117" s="1214" t="s">
        <v>18</v>
      </c>
      <c r="F2117" s="1215"/>
      <c r="G2117" s="1215"/>
      <c r="H2117" s="1215"/>
      <c r="I2117" s="1216"/>
      <c r="J2117" s="1219" t="s">
        <v>115</v>
      </c>
      <c r="K2117" s="1219"/>
      <c r="L2117" s="1219"/>
      <c r="M2117" s="1219"/>
      <c r="N2117" s="1219"/>
      <c r="O2117" s="2"/>
      <c r="P2117" s="2"/>
    </row>
    <row r="2118" spans="1:20" ht="17.25" customHeight="1">
      <c r="A2118" s="1213" t="s">
        <v>16</v>
      </c>
      <c r="B2118" s="1213"/>
      <c r="C2118" s="729">
        <v>90110854</v>
      </c>
      <c r="D2118" s="32"/>
      <c r="E2118" s="1206" t="s">
        <v>19</v>
      </c>
      <c r="F2118" s="1206"/>
      <c r="G2118" s="1206"/>
      <c r="H2118" s="1206"/>
      <c r="I2118" s="1206"/>
      <c r="J2118" s="1146" t="s">
        <v>139</v>
      </c>
      <c r="K2118" s="1146"/>
      <c r="L2118" s="1146"/>
      <c r="M2118" s="1146"/>
      <c r="N2118" s="1146"/>
      <c r="O2118" s="2"/>
      <c r="P2118" s="2"/>
    </row>
    <row r="2119" spans="1:20" ht="13.5" customHeight="1">
      <c r="A2119" s="1184" t="s">
        <v>0</v>
      </c>
      <c r="B2119" s="1184"/>
      <c r="C2119" s="33" t="s">
        <v>553</v>
      </c>
      <c r="D2119" s="97"/>
      <c r="E2119" s="1213" t="s">
        <v>22</v>
      </c>
      <c r="F2119" s="1213"/>
      <c r="G2119" s="1213"/>
      <c r="H2119" s="1184" t="s">
        <v>87</v>
      </c>
      <c r="I2119" s="1184"/>
      <c r="J2119" s="1213" t="s">
        <v>24</v>
      </c>
      <c r="K2119" s="1213"/>
      <c r="L2119" s="1213"/>
      <c r="M2119" s="1184" t="s">
        <v>332</v>
      </c>
      <c r="N2119" s="1184"/>
      <c r="O2119" s="4"/>
      <c r="P2119" s="1"/>
    </row>
    <row r="2120" spans="1:20" ht="18.75">
      <c r="A2120" s="1151" t="s">
        <v>1</v>
      </c>
      <c r="B2120" s="1153"/>
      <c r="C2120" s="1154"/>
      <c r="D2120" s="1155" t="s">
        <v>2</v>
      </c>
      <c r="E2120" s="1156"/>
      <c r="F2120" s="1156"/>
      <c r="G2120" s="1156"/>
      <c r="H2120" s="1156"/>
      <c r="I2120" s="1156"/>
      <c r="J2120" s="1156"/>
      <c r="K2120" s="1156"/>
      <c r="L2120" s="1157"/>
      <c r="M2120" s="1158" t="s">
        <v>10</v>
      </c>
      <c r="N2120" s="1158" t="s">
        <v>11</v>
      </c>
      <c r="O2120" s="1"/>
      <c r="P2120" s="1"/>
    </row>
    <row r="2121" spans="1:20" ht="18.75">
      <c r="A2121" s="1161" t="s">
        <v>3</v>
      </c>
      <c r="B2121" s="1161" t="s">
        <v>4</v>
      </c>
      <c r="C2121" s="1163" t="s">
        <v>5</v>
      </c>
      <c r="D2121" s="1165" t="s">
        <v>6</v>
      </c>
      <c r="E2121" s="1151" t="s">
        <v>7</v>
      </c>
      <c r="F2121" s="1153"/>
      <c r="G2121" s="1153"/>
      <c r="H2121" s="1153"/>
      <c r="I2121" s="1153"/>
      <c r="J2121" s="1153"/>
      <c r="K2121" s="1153"/>
      <c r="L2121" s="1154"/>
      <c r="M2121" s="1159"/>
      <c r="N2121" s="1159"/>
      <c r="O2121" s="1"/>
      <c r="P2121" s="1"/>
    </row>
    <row r="2122" spans="1:20" ht="18.75">
      <c r="A2122" s="1162"/>
      <c r="B2122" s="1162"/>
      <c r="C2122" s="1164"/>
      <c r="D2122" s="1166"/>
      <c r="E2122" s="1151" t="s">
        <v>8</v>
      </c>
      <c r="F2122" s="1153"/>
      <c r="G2122" s="1153"/>
      <c r="H2122" s="1153"/>
      <c r="I2122" s="1153"/>
      <c r="J2122" s="1153"/>
      <c r="K2122" s="1154"/>
      <c r="L2122" s="23" t="s">
        <v>9</v>
      </c>
      <c r="M2122" s="1160"/>
      <c r="N2122" s="1160"/>
      <c r="O2122" s="1"/>
      <c r="P2122" s="1"/>
    </row>
    <row r="2123" spans="1:20" ht="34.5" customHeight="1">
      <c r="A2123" s="3"/>
      <c r="B2123" s="3"/>
      <c r="C2123" s="1223" t="s">
        <v>554</v>
      </c>
      <c r="D2123" s="730" t="s">
        <v>29</v>
      </c>
      <c r="E2123" s="1191" t="s">
        <v>510</v>
      </c>
      <c r="F2123" s="1191"/>
      <c r="G2123" s="1191"/>
      <c r="H2123" s="1191"/>
      <c r="I2123" s="1191"/>
      <c r="J2123" s="1170"/>
      <c r="K2123" s="1171"/>
      <c r="L2123" s="1171"/>
      <c r="M2123" s="1172"/>
      <c r="N2123" s="591"/>
      <c r="O2123" s="1"/>
      <c r="P2123" s="1"/>
    </row>
    <row r="2124" spans="1:20" ht="15.95" customHeight="1">
      <c r="A2124" s="3"/>
      <c r="B2124" s="3"/>
      <c r="C2124" s="1224"/>
      <c r="D2124" s="29">
        <v>1</v>
      </c>
      <c r="E2124" s="1146" t="s">
        <v>286</v>
      </c>
      <c r="F2124" s="1146"/>
      <c r="G2124" s="1146"/>
      <c r="H2124" s="1173">
        <v>14260</v>
      </c>
      <c r="I2124" s="1175"/>
      <c r="J2124" s="1173"/>
      <c r="K2124" s="1174"/>
      <c r="L2124" s="1174"/>
      <c r="M2124" s="1175"/>
      <c r="N2124" s="1226" t="s">
        <v>511</v>
      </c>
      <c r="O2124" s="1"/>
      <c r="P2124" s="1"/>
      <c r="T2124" s="174"/>
    </row>
    <row r="2125" spans="1:20" ht="15.95" customHeight="1">
      <c r="A2125" s="3"/>
      <c r="B2125" s="3"/>
      <c r="C2125" s="1224"/>
      <c r="D2125" s="728">
        <v>1001</v>
      </c>
      <c r="E2125" s="1146" t="s">
        <v>31</v>
      </c>
      <c r="F2125" s="1146"/>
      <c r="G2125" s="1146"/>
      <c r="H2125" s="1173">
        <v>2120</v>
      </c>
      <c r="I2125" s="1175"/>
      <c r="J2125" s="1228"/>
      <c r="K2125" s="1229"/>
      <c r="L2125" s="1229"/>
      <c r="M2125" s="1230"/>
      <c r="N2125" s="1227"/>
      <c r="O2125" s="1"/>
      <c r="P2125" s="1"/>
    </row>
    <row r="2126" spans="1:20" ht="18.75" customHeight="1">
      <c r="A2126" s="3"/>
      <c r="B2126" s="3"/>
      <c r="C2126" s="1224"/>
      <c r="D2126" s="728">
        <v>1210</v>
      </c>
      <c r="E2126" s="1146" t="s">
        <v>71</v>
      </c>
      <c r="F2126" s="1146"/>
      <c r="G2126" s="1146"/>
      <c r="H2126" s="1173">
        <v>1785</v>
      </c>
      <c r="I2126" s="1175"/>
      <c r="J2126" s="1228"/>
      <c r="K2126" s="1229"/>
      <c r="L2126" s="1229"/>
      <c r="M2126" s="1230"/>
      <c r="N2126" s="1227"/>
      <c r="O2126" s="1"/>
      <c r="P2126" s="1"/>
    </row>
    <row r="2127" spans="1:20" ht="15.95" customHeight="1">
      <c r="A2127" s="3"/>
      <c r="B2127" s="3"/>
      <c r="C2127" s="1224"/>
      <c r="D2127" s="728">
        <v>1300</v>
      </c>
      <c r="E2127" s="1146" t="s">
        <v>73</v>
      </c>
      <c r="F2127" s="1146"/>
      <c r="G2127" s="1146"/>
      <c r="H2127" s="1173">
        <v>1500</v>
      </c>
      <c r="I2127" s="1175"/>
      <c r="J2127" s="1228"/>
      <c r="K2127" s="1229"/>
      <c r="L2127" s="1229"/>
      <c r="M2127" s="1230"/>
      <c r="N2127" s="1227"/>
      <c r="O2127" s="1"/>
      <c r="P2127" s="1"/>
    </row>
    <row r="2128" spans="1:20" ht="15.95" customHeight="1">
      <c r="A2128" s="3"/>
      <c r="B2128" s="3"/>
      <c r="C2128" s="1224"/>
      <c r="D2128" s="728">
        <v>1810</v>
      </c>
      <c r="E2128" s="1146" t="s">
        <v>304</v>
      </c>
      <c r="F2128" s="1146"/>
      <c r="G2128" s="1146"/>
      <c r="H2128" s="1173">
        <v>14415</v>
      </c>
      <c r="I2128" s="1175"/>
      <c r="J2128" s="1228"/>
      <c r="K2128" s="1229"/>
      <c r="L2128" s="1229"/>
      <c r="M2128" s="1230"/>
      <c r="N2128" s="1227"/>
      <c r="O2128" s="1"/>
      <c r="P2128" s="1"/>
    </row>
    <row r="2129" spans="1:20" ht="15.95" customHeight="1">
      <c r="A2129" s="3"/>
      <c r="B2129" s="3"/>
      <c r="C2129" s="1224"/>
      <c r="D2129" s="728">
        <v>1820</v>
      </c>
      <c r="E2129" s="1146" t="s">
        <v>72</v>
      </c>
      <c r="F2129" s="1146"/>
      <c r="G2129" s="1146"/>
      <c r="H2129" s="1173">
        <v>9000</v>
      </c>
      <c r="I2129" s="1175"/>
      <c r="J2129" s="1228"/>
      <c r="K2129" s="1229"/>
      <c r="L2129" s="1229"/>
      <c r="M2129" s="1230"/>
      <c r="N2129" s="1227"/>
      <c r="O2129" s="1"/>
      <c r="P2129" s="1"/>
      <c r="T2129" s="174"/>
    </row>
    <row r="2130" spans="1:20" ht="15.95" customHeight="1">
      <c r="A2130" s="3"/>
      <c r="B2130" s="3"/>
      <c r="C2130" s="1224"/>
      <c r="D2130" s="728">
        <v>1978</v>
      </c>
      <c r="E2130" s="1146" t="s">
        <v>74</v>
      </c>
      <c r="F2130" s="1146"/>
      <c r="G2130" s="1146"/>
      <c r="H2130" s="1173">
        <v>6000</v>
      </c>
      <c r="I2130" s="1175"/>
      <c r="J2130" s="1228"/>
      <c r="K2130" s="1229"/>
      <c r="L2130" s="1229"/>
      <c r="M2130" s="1230"/>
      <c r="N2130" s="1227"/>
      <c r="O2130" s="1"/>
      <c r="P2130" s="1"/>
    </row>
    <row r="2131" spans="1:20" ht="15.95" customHeight="1">
      <c r="A2131" s="3"/>
      <c r="B2131" s="3"/>
      <c r="C2131" s="1224"/>
      <c r="D2131" s="728">
        <v>2347</v>
      </c>
      <c r="E2131" s="1146" t="s">
        <v>458</v>
      </c>
      <c r="F2131" s="1146"/>
      <c r="G2131" s="1146"/>
      <c r="H2131" s="1173">
        <v>1442</v>
      </c>
      <c r="I2131" s="1175"/>
      <c r="J2131" s="1228"/>
      <c r="K2131" s="1229"/>
      <c r="L2131" s="1229"/>
      <c r="M2131" s="1230"/>
      <c r="N2131" s="1227"/>
      <c r="O2131" s="1"/>
      <c r="P2131" s="1"/>
    </row>
    <row r="2132" spans="1:20" ht="15.95" customHeight="1">
      <c r="A2132" s="3"/>
      <c r="B2132" s="3"/>
      <c r="C2132" s="1224"/>
      <c r="D2132" s="728"/>
      <c r="E2132" s="1146"/>
      <c r="F2132" s="1146"/>
      <c r="G2132" s="1146"/>
      <c r="H2132" s="1173"/>
      <c r="I2132" s="1175"/>
      <c r="J2132" s="1173"/>
      <c r="K2132" s="1174"/>
      <c r="L2132" s="1174"/>
      <c r="M2132" s="1175"/>
      <c r="N2132" s="1227"/>
      <c r="O2132" s="1"/>
      <c r="P2132" s="1"/>
      <c r="R2132" s="174"/>
      <c r="S2132" s="174"/>
    </row>
    <row r="2133" spans="1:20" ht="15.95" customHeight="1">
      <c r="A2133" s="3"/>
      <c r="B2133" s="3"/>
      <c r="C2133" s="1224"/>
      <c r="D2133" s="728"/>
      <c r="E2133" s="1146"/>
      <c r="F2133" s="1146"/>
      <c r="G2133" s="1146"/>
      <c r="H2133" s="1173"/>
      <c r="I2133" s="1175"/>
      <c r="J2133" s="1173"/>
      <c r="K2133" s="1174"/>
      <c r="L2133" s="1174"/>
      <c r="M2133" s="1175"/>
      <c r="N2133" s="1227"/>
      <c r="O2133" s="1"/>
      <c r="P2133" s="1"/>
      <c r="R2133" s="174"/>
      <c r="S2133" s="174"/>
    </row>
    <row r="2134" spans="1:20" ht="15.95" customHeight="1">
      <c r="A2134" s="3"/>
      <c r="B2134" s="3"/>
      <c r="C2134" s="1224"/>
      <c r="D2134" s="728"/>
      <c r="E2134" s="1146"/>
      <c r="F2134" s="1146"/>
      <c r="G2134" s="1146"/>
      <c r="H2134" s="1173"/>
      <c r="I2134" s="1175"/>
      <c r="J2134" s="1173"/>
      <c r="K2134" s="1174"/>
      <c r="L2134" s="1174"/>
      <c r="M2134" s="1175"/>
      <c r="N2134" s="1227"/>
      <c r="O2134" s="1"/>
      <c r="P2134" s="1"/>
      <c r="R2134" s="174"/>
      <c r="S2134" s="174"/>
    </row>
    <row r="2135" spans="1:20" ht="15.95" customHeight="1">
      <c r="A2135" s="3"/>
      <c r="B2135" s="3"/>
      <c r="C2135" s="1224"/>
      <c r="D2135" s="728"/>
      <c r="E2135" s="1146"/>
      <c r="F2135" s="1146"/>
      <c r="G2135" s="1146"/>
      <c r="H2135" s="1173"/>
      <c r="I2135" s="1175"/>
      <c r="J2135" s="1173"/>
      <c r="K2135" s="1174"/>
      <c r="L2135" s="1174"/>
      <c r="M2135" s="1175"/>
      <c r="N2135" s="1227"/>
      <c r="O2135" s="1"/>
      <c r="P2135" s="1"/>
      <c r="R2135" s="174"/>
      <c r="S2135" s="174"/>
    </row>
    <row r="2136" spans="1:20" ht="15.75" customHeight="1">
      <c r="A2136" s="3"/>
      <c r="B2136" s="3"/>
      <c r="C2136" s="1225"/>
      <c r="D2136" s="728"/>
      <c r="E2136" s="1146"/>
      <c r="F2136" s="1146"/>
      <c r="G2136" s="1146"/>
      <c r="H2136" s="1173"/>
      <c r="I2136" s="1175"/>
      <c r="J2136" s="1173"/>
      <c r="K2136" s="1174"/>
      <c r="L2136" s="1174"/>
      <c r="M2136" s="1175"/>
      <c r="N2136" s="1227"/>
    </row>
    <row r="2137" spans="1:20" ht="15.75">
      <c r="A2137" s="729"/>
      <c r="B2137" s="729"/>
      <c r="C2137" s="728"/>
      <c r="D2137" s="1191" t="s">
        <v>310</v>
      </c>
      <c r="E2137" s="1191"/>
      <c r="F2137" s="1191"/>
      <c r="G2137" s="1191"/>
      <c r="H2137" s="1138">
        <f>SUM(H2124:I2136)</f>
        <v>50522</v>
      </c>
      <c r="I2137" s="1139"/>
      <c r="J2137" s="1220"/>
      <c r="K2137" s="1221"/>
      <c r="L2137" s="1221"/>
      <c r="M2137" s="1222"/>
      <c r="N2137" s="7"/>
    </row>
    <row r="2138" spans="1:20" ht="15.75">
      <c r="A2138" s="15"/>
      <c r="B2138" s="15"/>
      <c r="C2138" s="167"/>
      <c r="D2138" s="169"/>
      <c r="E2138" s="169"/>
      <c r="F2138" s="169"/>
      <c r="G2138" s="169"/>
      <c r="H2138" s="733"/>
      <c r="I2138" s="733"/>
      <c r="J2138" s="733"/>
      <c r="K2138" s="733"/>
      <c r="L2138" s="733"/>
      <c r="M2138" s="733"/>
      <c r="N2138" s="167"/>
    </row>
    <row r="2139" spans="1:20" ht="15.75">
      <c r="A2139" s="15"/>
      <c r="B2139" s="15"/>
      <c r="C2139" s="167"/>
      <c r="D2139" s="732"/>
      <c r="E2139" s="732"/>
      <c r="F2139" s="732"/>
      <c r="G2139" s="732"/>
      <c r="H2139" s="733"/>
      <c r="I2139" s="733"/>
      <c r="J2139" s="733"/>
      <c r="K2139" s="104"/>
      <c r="L2139" s="104"/>
      <c r="M2139" s="167"/>
      <c r="N2139" s="167"/>
    </row>
    <row r="2140" spans="1:20" s="21" customFormat="1" ht="18.75">
      <c r="A2140" s="1140" t="s">
        <v>12</v>
      </c>
      <c r="B2140" s="1140"/>
      <c r="C2140" s="1140"/>
      <c r="D2140" s="1141" t="s">
        <v>25</v>
      </c>
      <c r="E2140" s="1141"/>
      <c r="F2140" s="1141"/>
      <c r="G2140" s="1141"/>
      <c r="H2140" s="1141"/>
      <c r="I2140" s="19"/>
      <c r="J2140" s="5"/>
      <c r="K2140" s="5"/>
      <c r="L2140" s="731" t="s">
        <v>13</v>
      </c>
      <c r="M2140" s="731"/>
      <c r="N2140" s="731"/>
      <c r="O2140" s="20"/>
      <c r="P2140" s="19"/>
    </row>
    <row r="2142" spans="1:20" s="6" customFormat="1" ht="73.5" customHeight="1">
      <c r="A2142" s="1176" t="s">
        <v>14</v>
      </c>
      <c r="B2142" s="1176"/>
      <c r="C2142" s="1176"/>
      <c r="D2142" s="1176"/>
      <c r="E2142" s="1176"/>
      <c r="F2142" s="1176"/>
      <c r="G2142" s="1176"/>
      <c r="H2142" s="1176"/>
      <c r="I2142" s="1176"/>
      <c r="J2142" s="1176"/>
      <c r="K2142" s="1176"/>
      <c r="L2142" s="1176"/>
      <c r="M2142" s="1176"/>
      <c r="N2142" s="1176"/>
      <c r="O2142" s="5"/>
      <c r="P2142" s="5"/>
    </row>
    <row r="2143" spans="1:20" ht="15" customHeight="1">
      <c r="A2143" s="1206" t="s">
        <v>23</v>
      </c>
      <c r="B2143" s="1206"/>
      <c r="C2143" s="46"/>
      <c r="D2143" s="32"/>
      <c r="E2143" s="1207" t="s">
        <v>21</v>
      </c>
      <c r="F2143" s="1208"/>
      <c r="G2143" s="1208"/>
      <c r="H2143" s="1208"/>
      <c r="I2143" s="1209"/>
      <c r="J2143" s="1210"/>
      <c r="K2143" s="1211"/>
      <c r="L2143" s="1211"/>
      <c r="M2143" s="1211"/>
      <c r="N2143" s="1212"/>
      <c r="O2143" s="2"/>
      <c r="P2143" s="2"/>
    </row>
    <row r="2144" spans="1:20" ht="15.75" customHeight="1">
      <c r="A2144" s="1213" t="s">
        <v>26</v>
      </c>
      <c r="B2144" s="1213"/>
      <c r="C2144" s="1460" t="s">
        <v>559</v>
      </c>
      <c r="D2144" s="1461"/>
      <c r="E2144" s="1214" t="s">
        <v>20</v>
      </c>
      <c r="F2144" s="1215"/>
      <c r="G2144" s="1215"/>
      <c r="H2144" s="1215"/>
      <c r="I2144" s="1216"/>
      <c r="J2144" s="1210">
        <v>44835</v>
      </c>
      <c r="K2144" s="1217"/>
      <c r="L2144" s="1217"/>
      <c r="M2144" s="1217"/>
      <c r="N2144" s="1218"/>
      <c r="O2144" s="2"/>
      <c r="P2144" s="2"/>
    </row>
    <row r="2145" spans="1:20" ht="17.25" customHeight="1">
      <c r="A2145" s="1213" t="s">
        <v>15</v>
      </c>
      <c r="B2145" s="1213"/>
      <c r="C2145" s="741" t="s">
        <v>560</v>
      </c>
      <c r="D2145" s="98"/>
      <c r="E2145" s="1214" t="s">
        <v>18</v>
      </c>
      <c r="F2145" s="1215"/>
      <c r="G2145" s="1215"/>
      <c r="H2145" s="1215"/>
      <c r="I2145" s="1216"/>
      <c r="J2145" s="1219" t="s">
        <v>562</v>
      </c>
      <c r="K2145" s="1219"/>
      <c r="L2145" s="1219"/>
      <c r="M2145" s="1219"/>
      <c r="N2145" s="1219"/>
      <c r="O2145" s="2"/>
      <c r="P2145" s="2"/>
    </row>
    <row r="2146" spans="1:20" ht="17.25" customHeight="1">
      <c r="A2146" s="1213" t="s">
        <v>16</v>
      </c>
      <c r="B2146" s="1213"/>
      <c r="C2146" s="741">
        <v>90136874</v>
      </c>
      <c r="D2146" s="32"/>
      <c r="E2146" s="1206" t="s">
        <v>19</v>
      </c>
      <c r="F2146" s="1206"/>
      <c r="G2146" s="1206"/>
      <c r="H2146" s="1206"/>
      <c r="I2146" s="1206"/>
      <c r="J2146" s="1146" t="s">
        <v>563</v>
      </c>
      <c r="K2146" s="1146"/>
      <c r="L2146" s="1146"/>
      <c r="M2146" s="1146"/>
      <c r="N2146" s="1146"/>
      <c r="O2146" s="2"/>
      <c r="P2146" s="2"/>
    </row>
    <row r="2147" spans="1:20" ht="13.5" customHeight="1">
      <c r="A2147" s="1184" t="s">
        <v>0</v>
      </c>
      <c r="B2147" s="1184"/>
      <c r="C2147" s="33" t="s">
        <v>561</v>
      </c>
      <c r="D2147" s="97"/>
      <c r="E2147" s="1213" t="s">
        <v>22</v>
      </c>
      <c r="F2147" s="1213"/>
      <c r="G2147" s="1213"/>
      <c r="H2147" s="1184" t="s">
        <v>37</v>
      </c>
      <c r="I2147" s="1184"/>
      <c r="J2147" s="1213" t="s">
        <v>24</v>
      </c>
      <c r="K2147" s="1213"/>
      <c r="L2147" s="1213"/>
      <c r="M2147" s="1184" t="s">
        <v>175</v>
      </c>
      <c r="N2147" s="1184"/>
      <c r="O2147" s="4"/>
      <c r="P2147" s="1"/>
    </row>
    <row r="2148" spans="1:20" ht="18.75">
      <c r="A2148" s="1151" t="s">
        <v>1</v>
      </c>
      <c r="B2148" s="1153"/>
      <c r="C2148" s="1154"/>
      <c r="D2148" s="1155" t="s">
        <v>2</v>
      </c>
      <c r="E2148" s="1156"/>
      <c r="F2148" s="1156"/>
      <c r="G2148" s="1156"/>
      <c r="H2148" s="1156"/>
      <c r="I2148" s="1156"/>
      <c r="J2148" s="1156"/>
      <c r="K2148" s="1156"/>
      <c r="L2148" s="1157"/>
      <c r="M2148" s="1158" t="s">
        <v>10</v>
      </c>
      <c r="N2148" s="1158" t="s">
        <v>11</v>
      </c>
      <c r="O2148" s="1"/>
      <c r="P2148" s="1"/>
    </row>
    <row r="2149" spans="1:20" ht="18.75">
      <c r="A2149" s="1161" t="s">
        <v>3</v>
      </c>
      <c r="B2149" s="1161" t="s">
        <v>4</v>
      </c>
      <c r="C2149" s="1163" t="s">
        <v>5</v>
      </c>
      <c r="D2149" s="1165" t="s">
        <v>6</v>
      </c>
      <c r="E2149" s="1151" t="s">
        <v>7</v>
      </c>
      <c r="F2149" s="1153"/>
      <c r="G2149" s="1153"/>
      <c r="H2149" s="1153"/>
      <c r="I2149" s="1153"/>
      <c r="J2149" s="1153"/>
      <c r="K2149" s="1153"/>
      <c r="L2149" s="1154"/>
      <c r="M2149" s="1159"/>
      <c r="N2149" s="1159"/>
      <c r="O2149" s="1"/>
      <c r="P2149" s="1"/>
    </row>
    <row r="2150" spans="1:20" ht="18.75">
      <c r="A2150" s="1162"/>
      <c r="B2150" s="1162"/>
      <c r="C2150" s="1164"/>
      <c r="D2150" s="1166"/>
      <c r="E2150" s="1151" t="s">
        <v>8</v>
      </c>
      <c r="F2150" s="1153"/>
      <c r="G2150" s="1153"/>
      <c r="H2150" s="1153"/>
      <c r="I2150" s="1153"/>
      <c r="J2150" s="1153"/>
      <c r="K2150" s="1154"/>
      <c r="L2150" s="23" t="s">
        <v>9</v>
      </c>
      <c r="M2150" s="1160"/>
      <c r="N2150" s="1160"/>
      <c r="O2150" s="1"/>
      <c r="P2150" s="1"/>
    </row>
    <row r="2151" spans="1:20" ht="34.5" customHeight="1">
      <c r="A2151" s="3"/>
      <c r="B2151" s="3"/>
      <c r="C2151" s="1167" t="s">
        <v>566</v>
      </c>
      <c r="D2151" s="742" t="s">
        <v>29</v>
      </c>
      <c r="E2151" s="1191" t="s">
        <v>510</v>
      </c>
      <c r="F2151" s="1191"/>
      <c r="G2151" s="1191"/>
      <c r="H2151" s="1191"/>
      <c r="I2151" s="1191"/>
      <c r="J2151" s="1170" t="s">
        <v>565</v>
      </c>
      <c r="K2151" s="1171"/>
      <c r="L2151" s="1171"/>
      <c r="M2151" s="1172"/>
      <c r="N2151" s="591"/>
      <c r="O2151" s="1"/>
      <c r="P2151" s="1"/>
    </row>
    <row r="2152" spans="1:20" ht="15.95" customHeight="1">
      <c r="A2152" s="3"/>
      <c r="B2152" s="3"/>
      <c r="C2152" s="1168"/>
      <c r="D2152" s="29">
        <v>1</v>
      </c>
      <c r="E2152" s="1146" t="s">
        <v>286</v>
      </c>
      <c r="F2152" s="1146"/>
      <c r="G2152" s="1146"/>
      <c r="H2152" s="1173">
        <v>48490</v>
      </c>
      <c r="I2152" s="1175"/>
      <c r="J2152" s="1228">
        <f>SUM(H2152+48490*21/31)</f>
        <v>81338.06451612903</v>
      </c>
      <c r="K2152" s="1229"/>
      <c r="L2152" s="1229"/>
      <c r="M2152" s="1230"/>
      <c r="N2152" s="1226"/>
      <c r="O2152" s="1"/>
      <c r="P2152" s="1"/>
      <c r="T2152" s="174"/>
    </row>
    <row r="2153" spans="1:20" ht="15.95" customHeight="1">
      <c r="A2153" s="3"/>
      <c r="B2153" s="3"/>
      <c r="C2153" s="1168"/>
      <c r="D2153" s="740">
        <v>1000</v>
      </c>
      <c r="E2153" s="1146" t="s">
        <v>31</v>
      </c>
      <c r="F2153" s="1146"/>
      <c r="G2153" s="1146"/>
      <c r="H2153" s="1173">
        <v>4433</v>
      </c>
      <c r="I2153" s="1175"/>
      <c r="J2153" s="1228">
        <f>SUM(H2153+4433*21/31)</f>
        <v>7436</v>
      </c>
      <c r="K2153" s="1229"/>
      <c r="L2153" s="1229"/>
      <c r="M2153" s="1230"/>
      <c r="N2153" s="1227"/>
      <c r="O2153" s="1"/>
      <c r="P2153" s="1"/>
    </row>
    <row r="2154" spans="1:20" ht="18.75" customHeight="1">
      <c r="A2154" s="3"/>
      <c r="B2154" s="3"/>
      <c r="C2154" s="1168"/>
      <c r="D2154" s="740">
        <v>1210</v>
      </c>
      <c r="E2154" s="1146" t="s">
        <v>71</v>
      </c>
      <c r="F2154" s="1146"/>
      <c r="G2154" s="1146"/>
      <c r="H2154" s="1173">
        <v>5000</v>
      </c>
      <c r="I2154" s="1175"/>
      <c r="J2154" s="1228">
        <f>SUM(H2154+5000*21/31)</f>
        <v>8387.0967741935492</v>
      </c>
      <c r="K2154" s="1229"/>
      <c r="L2154" s="1229"/>
      <c r="M2154" s="1230"/>
      <c r="N2154" s="1227"/>
      <c r="O2154" s="1"/>
      <c r="P2154" s="1"/>
    </row>
    <row r="2155" spans="1:20" ht="15.95" customHeight="1">
      <c r="A2155" s="3"/>
      <c r="B2155" s="3"/>
      <c r="C2155" s="1168"/>
      <c r="D2155" s="740">
        <v>1947</v>
      </c>
      <c r="E2155" s="1146" t="s">
        <v>73</v>
      </c>
      <c r="F2155" s="1146"/>
      <c r="G2155" s="1146"/>
      <c r="H2155" s="1173">
        <v>1848</v>
      </c>
      <c r="I2155" s="1175"/>
      <c r="J2155" s="1228">
        <f>SUM(H2155+1848*21/31)</f>
        <v>3099.8709677419356</v>
      </c>
      <c r="K2155" s="1229"/>
      <c r="L2155" s="1229"/>
      <c r="M2155" s="1230"/>
      <c r="N2155" s="1227"/>
      <c r="O2155" s="1"/>
      <c r="P2155" s="1"/>
    </row>
    <row r="2156" spans="1:20" ht="15.95" customHeight="1">
      <c r="A2156" s="3"/>
      <c r="B2156" s="3"/>
      <c r="C2156" s="1168"/>
      <c r="D2156" s="740">
        <v>1561</v>
      </c>
      <c r="E2156" s="1219" t="s">
        <v>564</v>
      </c>
      <c r="F2156" s="1219"/>
      <c r="G2156" s="1219"/>
      <c r="H2156" s="1173">
        <v>45555</v>
      </c>
      <c r="I2156" s="1175"/>
      <c r="J2156" s="1228">
        <f>SUM(H2156+45555*21/31)</f>
        <v>76414.838709677424</v>
      </c>
      <c r="K2156" s="1229"/>
      <c r="L2156" s="1229"/>
      <c r="M2156" s="1230"/>
      <c r="N2156" s="1227"/>
      <c r="O2156" s="1"/>
      <c r="P2156" s="1"/>
    </row>
    <row r="2157" spans="1:20" ht="15.95" customHeight="1">
      <c r="A2157" s="3"/>
      <c r="B2157" s="3"/>
      <c r="C2157" s="1168"/>
      <c r="D2157" s="740">
        <v>2347</v>
      </c>
      <c r="E2157" s="1146" t="s">
        <v>458</v>
      </c>
      <c r="F2157" s="1146"/>
      <c r="G2157" s="1146"/>
      <c r="H2157" s="1173">
        <v>4901</v>
      </c>
      <c r="I2157" s="1175"/>
      <c r="J2157" s="1228">
        <f>SUM(H2157+4901*21/31)</f>
        <v>8221.0322580645152</v>
      </c>
      <c r="K2157" s="1229"/>
      <c r="L2157" s="1229"/>
      <c r="M2157" s="1230"/>
      <c r="N2157" s="1227"/>
      <c r="O2157" s="1"/>
      <c r="P2157" s="1"/>
      <c r="T2157" s="174"/>
    </row>
    <row r="2158" spans="1:20" ht="15.95" customHeight="1">
      <c r="A2158" s="3"/>
      <c r="B2158" s="3"/>
      <c r="C2158" s="1168"/>
      <c r="D2158" s="740"/>
      <c r="E2158" s="1146"/>
      <c r="F2158" s="1146"/>
      <c r="G2158" s="1146"/>
      <c r="H2158" s="1173"/>
      <c r="I2158" s="1175"/>
      <c r="J2158" s="1228"/>
      <c r="K2158" s="1229"/>
      <c r="L2158" s="1229"/>
      <c r="M2158" s="1230"/>
      <c r="N2158" s="1227"/>
      <c r="O2158" s="1"/>
      <c r="P2158" s="1"/>
    </row>
    <row r="2159" spans="1:20" ht="15.95" customHeight="1">
      <c r="A2159" s="3"/>
      <c r="B2159" s="3"/>
      <c r="C2159" s="1168"/>
      <c r="D2159" s="740"/>
      <c r="E2159" s="1146"/>
      <c r="F2159" s="1146"/>
      <c r="G2159" s="1146"/>
      <c r="H2159" s="1173"/>
      <c r="I2159" s="1175"/>
      <c r="J2159" s="1228"/>
      <c r="K2159" s="1229"/>
      <c r="L2159" s="1229"/>
      <c r="M2159" s="1230"/>
      <c r="N2159" s="1227"/>
      <c r="O2159" s="1"/>
      <c r="P2159" s="1"/>
    </row>
    <row r="2160" spans="1:20" ht="15.95" customHeight="1">
      <c r="A2160" s="3"/>
      <c r="B2160" s="3"/>
      <c r="C2160" s="1168"/>
      <c r="D2160" s="740"/>
      <c r="E2160" s="1146"/>
      <c r="F2160" s="1146"/>
      <c r="G2160" s="1146"/>
      <c r="H2160" s="1173"/>
      <c r="I2160" s="1175"/>
      <c r="J2160" s="1173"/>
      <c r="K2160" s="1174"/>
      <c r="L2160" s="1174"/>
      <c r="M2160" s="1175"/>
      <c r="N2160" s="1227"/>
      <c r="O2160" s="1"/>
      <c r="P2160" s="1"/>
      <c r="R2160" s="174"/>
      <c r="S2160" s="174"/>
    </row>
    <row r="2161" spans="1:19" ht="15.95" customHeight="1">
      <c r="A2161" s="3"/>
      <c r="B2161" s="3"/>
      <c r="C2161" s="1168"/>
      <c r="D2161" s="740"/>
      <c r="E2161" s="1146"/>
      <c r="F2161" s="1146"/>
      <c r="G2161" s="1146"/>
      <c r="H2161" s="1173"/>
      <c r="I2161" s="1175"/>
      <c r="J2161" s="1173"/>
      <c r="K2161" s="1174"/>
      <c r="L2161" s="1174"/>
      <c r="M2161" s="1175"/>
      <c r="N2161" s="1227"/>
      <c r="O2161" s="1"/>
      <c r="P2161" s="1"/>
      <c r="R2161" s="174"/>
      <c r="S2161" s="174"/>
    </row>
    <row r="2162" spans="1:19" ht="15.95" customHeight="1">
      <c r="A2162" s="3"/>
      <c r="B2162" s="3"/>
      <c r="C2162" s="1168"/>
      <c r="D2162" s="740"/>
      <c r="E2162" s="1146"/>
      <c r="F2162" s="1146"/>
      <c r="G2162" s="1146"/>
      <c r="H2162" s="1173"/>
      <c r="I2162" s="1175"/>
      <c r="J2162" s="1173"/>
      <c r="K2162" s="1174"/>
      <c r="L2162" s="1174"/>
      <c r="M2162" s="1175"/>
      <c r="N2162" s="1227"/>
      <c r="O2162" s="1"/>
      <c r="P2162" s="1"/>
      <c r="R2162" s="174"/>
      <c r="S2162" s="174"/>
    </row>
    <row r="2163" spans="1:19" ht="15.95" customHeight="1">
      <c r="A2163" s="3"/>
      <c r="B2163" s="3"/>
      <c r="C2163" s="1168"/>
      <c r="D2163" s="740"/>
      <c r="E2163" s="1146"/>
      <c r="F2163" s="1146"/>
      <c r="G2163" s="1146"/>
      <c r="H2163" s="1173"/>
      <c r="I2163" s="1175"/>
      <c r="J2163" s="1173"/>
      <c r="K2163" s="1174"/>
      <c r="L2163" s="1174"/>
      <c r="M2163" s="1175"/>
      <c r="N2163" s="1227"/>
      <c r="O2163" s="1"/>
      <c r="P2163" s="1"/>
      <c r="R2163" s="174"/>
      <c r="S2163" s="174"/>
    </row>
    <row r="2164" spans="1:19" ht="15.75" customHeight="1">
      <c r="A2164" s="3"/>
      <c r="B2164" s="3"/>
      <c r="C2164" s="1169"/>
      <c r="D2164" s="740"/>
      <c r="E2164" s="1146"/>
      <c r="F2164" s="1146"/>
      <c r="G2164" s="1146"/>
      <c r="H2164" s="1173"/>
      <c r="I2164" s="1175"/>
      <c r="J2164" s="1173"/>
      <c r="K2164" s="1174"/>
      <c r="L2164" s="1174"/>
      <c r="M2164" s="1175"/>
      <c r="N2164" s="1227"/>
    </row>
    <row r="2165" spans="1:19" ht="15.75">
      <c r="A2165" s="741"/>
      <c r="B2165" s="741"/>
      <c r="C2165" s="740"/>
      <c r="D2165" s="1191" t="s">
        <v>310</v>
      </c>
      <c r="E2165" s="1191"/>
      <c r="F2165" s="1191"/>
      <c r="G2165" s="1191"/>
      <c r="H2165" s="1138">
        <f>SUM(H2152:I2164)</f>
        <v>110227</v>
      </c>
      <c r="I2165" s="1139"/>
      <c r="J2165" s="1220">
        <f>SUM(J2152:M2164)</f>
        <v>184896.90322580645</v>
      </c>
      <c r="K2165" s="1221"/>
      <c r="L2165" s="1221"/>
      <c r="M2165" s="1222"/>
      <c r="N2165" s="7"/>
    </row>
    <row r="2166" spans="1:19" ht="15.75">
      <c r="A2166" s="15"/>
      <c r="B2166" s="15"/>
      <c r="C2166" s="167"/>
      <c r="D2166" s="169"/>
      <c r="E2166" s="169"/>
      <c r="F2166" s="169"/>
      <c r="G2166" s="169"/>
      <c r="H2166" s="747"/>
      <c r="I2166" s="747"/>
      <c r="J2166" s="747"/>
      <c r="K2166" s="747"/>
      <c r="L2166" s="747"/>
      <c r="M2166" s="747"/>
      <c r="N2166" s="167"/>
    </row>
    <row r="2167" spans="1:19" ht="15.75">
      <c r="A2167" s="15"/>
      <c r="B2167" s="15"/>
      <c r="C2167" s="167"/>
      <c r="D2167" s="746"/>
      <c r="E2167" s="746"/>
      <c r="F2167" s="746"/>
      <c r="G2167" s="746"/>
      <c r="H2167" s="747"/>
      <c r="I2167" s="747"/>
      <c r="J2167" s="747"/>
      <c r="K2167" s="104"/>
      <c r="L2167" s="104"/>
      <c r="M2167" s="167"/>
      <c r="N2167" s="167"/>
    </row>
    <row r="2168" spans="1:19" s="21" customFormat="1" ht="18.75">
      <c r="A2168" s="1140" t="s">
        <v>12</v>
      </c>
      <c r="B2168" s="1140"/>
      <c r="C2168" s="1140"/>
      <c r="D2168" s="1141" t="s">
        <v>25</v>
      </c>
      <c r="E2168" s="1141"/>
      <c r="F2168" s="1141"/>
      <c r="G2168" s="1141"/>
      <c r="H2168" s="1141"/>
      <c r="I2168" s="19"/>
      <c r="J2168" s="5"/>
      <c r="K2168" s="5"/>
      <c r="L2168" s="743" t="s">
        <v>13</v>
      </c>
      <c r="M2168" s="743"/>
      <c r="N2168" s="743"/>
      <c r="O2168" s="20"/>
      <c r="P2168" s="19"/>
    </row>
    <row r="2170" spans="1:19" s="6" customFormat="1" ht="73.5" customHeight="1">
      <c r="A2170" s="1176" t="s">
        <v>14</v>
      </c>
      <c r="B2170" s="1176"/>
      <c r="C2170" s="1176"/>
      <c r="D2170" s="1176"/>
      <c r="E2170" s="1176"/>
      <c r="F2170" s="1176"/>
      <c r="G2170" s="1176"/>
      <c r="H2170" s="1176"/>
      <c r="I2170" s="1176"/>
      <c r="J2170" s="1176"/>
      <c r="K2170" s="1176"/>
      <c r="L2170" s="1176"/>
      <c r="M2170" s="1176"/>
      <c r="N2170" s="1176"/>
      <c r="O2170" s="5"/>
      <c r="P2170" s="5"/>
    </row>
    <row r="2171" spans="1:19" ht="15" customHeight="1">
      <c r="A2171" s="1206" t="s">
        <v>23</v>
      </c>
      <c r="B2171" s="1206"/>
      <c r="C2171" s="46"/>
      <c r="D2171" s="32"/>
      <c r="E2171" s="1207" t="s">
        <v>21</v>
      </c>
      <c r="F2171" s="1208"/>
      <c r="G2171" s="1208"/>
      <c r="H2171" s="1208"/>
      <c r="I2171" s="1209"/>
      <c r="J2171" s="1210"/>
      <c r="K2171" s="1211"/>
      <c r="L2171" s="1211"/>
      <c r="M2171" s="1211"/>
      <c r="N2171" s="1212"/>
      <c r="O2171" s="2"/>
      <c r="P2171" s="2"/>
    </row>
    <row r="2172" spans="1:19" ht="15.75" customHeight="1">
      <c r="A2172" s="1213" t="s">
        <v>26</v>
      </c>
      <c r="B2172" s="1213"/>
      <c r="C2172" s="1460"/>
      <c r="D2172" s="1461"/>
      <c r="E2172" s="1214" t="s">
        <v>20</v>
      </c>
      <c r="F2172" s="1215"/>
      <c r="G2172" s="1215"/>
      <c r="H2172" s="1215"/>
      <c r="I2172" s="1216"/>
      <c r="J2172" s="1210">
        <v>44866</v>
      </c>
      <c r="K2172" s="1217"/>
      <c r="L2172" s="1217"/>
      <c r="M2172" s="1217"/>
      <c r="N2172" s="1218"/>
      <c r="O2172" s="2"/>
      <c r="P2172" s="2"/>
    </row>
    <row r="2173" spans="1:19" ht="17.25" customHeight="1">
      <c r="A2173" s="1213" t="s">
        <v>15</v>
      </c>
      <c r="B2173" s="1213"/>
      <c r="C2173" s="750"/>
      <c r="D2173" s="98"/>
      <c r="E2173" s="1214" t="s">
        <v>18</v>
      </c>
      <c r="F2173" s="1215"/>
      <c r="G2173" s="1215"/>
      <c r="H2173" s="1215"/>
      <c r="I2173" s="1216"/>
      <c r="J2173" s="1219" t="s">
        <v>567</v>
      </c>
      <c r="K2173" s="1219"/>
      <c r="L2173" s="1219"/>
      <c r="M2173" s="1219"/>
      <c r="N2173" s="1219"/>
      <c r="O2173" s="2"/>
      <c r="P2173" s="2"/>
    </row>
    <row r="2174" spans="1:19" ht="17.25" customHeight="1">
      <c r="A2174" s="1213" t="s">
        <v>16</v>
      </c>
      <c r="B2174" s="1213"/>
      <c r="C2174" s="750">
        <v>90071913</v>
      </c>
      <c r="D2174" s="32"/>
      <c r="E2174" s="1206" t="s">
        <v>19</v>
      </c>
      <c r="F2174" s="1206"/>
      <c r="G2174" s="1206"/>
      <c r="H2174" s="1206"/>
      <c r="I2174" s="1206"/>
      <c r="J2174" s="1146" t="s">
        <v>568</v>
      </c>
      <c r="K2174" s="1146"/>
      <c r="L2174" s="1146"/>
      <c r="M2174" s="1146"/>
      <c r="N2174" s="1146"/>
      <c r="O2174" s="2"/>
      <c r="P2174" s="2"/>
    </row>
    <row r="2175" spans="1:19" ht="13.5" customHeight="1">
      <c r="A2175" s="1184" t="s">
        <v>0</v>
      </c>
      <c r="B2175" s="1184"/>
      <c r="C2175" s="33"/>
      <c r="D2175" s="97"/>
      <c r="E2175" s="1213" t="s">
        <v>22</v>
      </c>
      <c r="F2175" s="1213"/>
      <c r="G2175" s="1213"/>
      <c r="H2175" s="1184" t="s">
        <v>333</v>
      </c>
      <c r="I2175" s="1184"/>
      <c r="J2175" s="1213" t="s">
        <v>24</v>
      </c>
      <c r="K2175" s="1213"/>
      <c r="L2175" s="1213"/>
      <c r="M2175" s="1184"/>
      <c r="N2175" s="1184"/>
      <c r="O2175" s="4"/>
      <c r="P2175" s="1"/>
    </row>
    <row r="2176" spans="1:19" ht="18.75">
      <c r="A2176" s="1151" t="s">
        <v>1</v>
      </c>
      <c r="B2176" s="1153"/>
      <c r="C2176" s="1154"/>
      <c r="D2176" s="1155" t="s">
        <v>2</v>
      </c>
      <c r="E2176" s="1156"/>
      <c r="F2176" s="1156"/>
      <c r="G2176" s="1156"/>
      <c r="H2176" s="1156"/>
      <c r="I2176" s="1156"/>
      <c r="J2176" s="1156"/>
      <c r="K2176" s="1156"/>
      <c r="L2176" s="1157"/>
      <c r="M2176" s="1158" t="s">
        <v>10</v>
      </c>
      <c r="N2176" s="1158" t="s">
        <v>11</v>
      </c>
      <c r="O2176" s="1"/>
      <c r="P2176" s="1"/>
    </row>
    <row r="2177" spans="1:20" ht="18.75">
      <c r="A2177" s="1161" t="s">
        <v>3</v>
      </c>
      <c r="B2177" s="1161" t="s">
        <v>4</v>
      </c>
      <c r="C2177" s="1163" t="s">
        <v>5</v>
      </c>
      <c r="D2177" s="1165" t="s">
        <v>6</v>
      </c>
      <c r="E2177" s="1151" t="s">
        <v>7</v>
      </c>
      <c r="F2177" s="1153"/>
      <c r="G2177" s="1153"/>
      <c r="H2177" s="1153"/>
      <c r="I2177" s="1153"/>
      <c r="J2177" s="1153"/>
      <c r="K2177" s="1153"/>
      <c r="L2177" s="1154"/>
      <c r="M2177" s="1159"/>
      <c r="N2177" s="1159"/>
      <c r="O2177" s="1"/>
      <c r="P2177" s="1"/>
    </row>
    <row r="2178" spans="1:20" ht="18.75">
      <c r="A2178" s="1162"/>
      <c r="B2178" s="1162"/>
      <c r="C2178" s="1164"/>
      <c r="D2178" s="1166"/>
      <c r="E2178" s="1151" t="s">
        <v>8</v>
      </c>
      <c r="F2178" s="1153"/>
      <c r="G2178" s="1153"/>
      <c r="H2178" s="1153"/>
      <c r="I2178" s="1153"/>
      <c r="J2178" s="1153"/>
      <c r="K2178" s="1154"/>
      <c r="L2178" s="23" t="s">
        <v>9</v>
      </c>
      <c r="M2178" s="1160"/>
      <c r="N2178" s="1160"/>
      <c r="O2178" s="1"/>
      <c r="P2178" s="1"/>
    </row>
    <row r="2179" spans="1:20" ht="34.5" customHeight="1">
      <c r="A2179" s="3"/>
      <c r="B2179" s="3"/>
      <c r="C2179" s="1265" t="s">
        <v>569</v>
      </c>
      <c r="D2179" s="751" t="s">
        <v>29</v>
      </c>
      <c r="E2179" s="1191" t="s">
        <v>572</v>
      </c>
      <c r="F2179" s="1191"/>
      <c r="G2179" s="1191"/>
      <c r="H2179" s="1191"/>
      <c r="I2179" s="1191"/>
      <c r="J2179" s="1170" t="s">
        <v>573</v>
      </c>
      <c r="K2179" s="1171"/>
      <c r="L2179" s="1171"/>
      <c r="M2179" s="1172"/>
      <c r="N2179" s="591"/>
      <c r="O2179" s="1"/>
      <c r="P2179" s="1"/>
    </row>
    <row r="2180" spans="1:20" ht="15.95" customHeight="1">
      <c r="A2180" s="3"/>
      <c r="B2180" s="3"/>
      <c r="C2180" s="1266"/>
      <c r="D2180" s="29">
        <v>34</v>
      </c>
      <c r="E2180" s="1146" t="s">
        <v>286</v>
      </c>
      <c r="F2180" s="1146"/>
      <c r="G2180" s="1146"/>
      <c r="H2180" s="1173">
        <v>863069</v>
      </c>
      <c r="I2180" s="1175"/>
      <c r="J2180" s="1268">
        <f>(460303+1726138+565459)</f>
        <v>2751900</v>
      </c>
      <c r="K2180" s="1462"/>
      <c r="L2180" s="1462"/>
      <c r="M2180" s="1269"/>
      <c r="N2180" s="761"/>
      <c r="O2180" s="1"/>
      <c r="P2180" s="1"/>
      <c r="T2180" s="174"/>
    </row>
    <row r="2181" spans="1:20" ht="15.95" customHeight="1">
      <c r="A2181" s="3"/>
      <c r="B2181" s="3"/>
      <c r="C2181" s="1266"/>
      <c r="D2181" s="749">
        <v>1558</v>
      </c>
      <c r="E2181" s="1146" t="s">
        <v>570</v>
      </c>
      <c r="F2181" s="1146"/>
      <c r="G2181" s="1146"/>
      <c r="H2181" s="1173">
        <v>311301</v>
      </c>
      <c r="I2181" s="1175"/>
      <c r="J2181" s="1268">
        <f>(166027+622602+203955)</f>
        <v>992584</v>
      </c>
      <c r="K2181" s="1462"/>
      <c r="L2181" s="1462"/>
      <c r="M2181" s="1269"/>
      <c r="N2181" s="761"/>
      <c r="O2181" s="1"/>
      <c r="P2181" s="1"/>
    </row>
    <row r="2182" spans="1:20" ht="18.75" customHeight="1">
      <c r="A2182" s="3"/>
      <c r="B2182" s="3"/>
      <c r="C2182" s="1266"/>
      <c r="D2182" s="749">
        <v>1769</v>
      </c>
      <c r="E2182" s="1146" t="s">
        <v>143</v>
      </c>
      <c r="F2182" s="1146"/>
      <c r="G2182" s="1146"/>
      <c r="H2182" s="1173">
        <v>65000</v>
      </c>
      <c r="I2182" s="1175"/>
      <c r="J2182" s="1268">
        <f>(34667+130000+42586)</f>
        <v>207253</v>
      </c>
      <c r="K2182" s="1462"/>
      <c r="L2182" s="1462"/>
      <c r="M2182" s="1269"/>
      <c r="N2182" s="761"/>
      <c r="O2182" s="1"/>
      <c r="P2182" s="1"/>
    </row>
    <row r="2183" spans="1:20" ht="15.95" customHeight="1">
      <c r="A2183" s="3"/>
      <c r="B2183" s="3"/>
      <c r="C2183" s="1266"/>
      <c r="D2183" s="749">
        <v>2155</v>
      </c>
      <c r="E2183" s="1146" t="s">
        <v>571</v>
      </c>
      <c r="F2183" s="1146"/>
      <c r="G2183" s="1146"/>
      <c r="H2183" s="1173">
        <v>67731</v>
      </c>
      <c r="I2183" s="1175"/>
      <c r="J2183" s="1268">
        <f>(36123+135462+44375)</f>
        <v>215960</v>
      </c>
      <c r="K2183" s="1462"/>
      <c r="L2183" s="1462"/>
      <c r="M2183" s="1269"/>
      <c r="N2183" s="761"/>
      <c r="O2183" s="1"/>
      <c r="P2183" s="1"/>
    </row>
    <row r="2184" spans="1:20" ht="15.95" customHeight="1">
      <c r="A2184" s="3"/>
      <c r="B2184" s="3"/>
      <c r="C2184" s="1266"/>
      <c r="D2184" s="749"/>
      <c r="E2184" s="1219"/>
      <c r="F2184" s="1219"/>
      <c r="G2184" s="1219"/>
      <c r="H2184" s="1173"/>
      <c r="I2184" s="1175"/>
      <c r="J2184" s="1228"/>
      <c r="K2184" s="1229"/>
      <c r="L2184" s="1229"/>
      <c r="M2184" s="1230"/>
      <c r="N2184" s="761"/>
      <c r="O2184" s="1"/>
      <c r="P2184" s="1"/>
    </row>
    <row r="2185" spans="1:20" ht="15.95" customHeight="1">
      <c r="A2185" s="3"/>
      <c r="B2185" s="3"/>
      <c r="C2185" s="1266"/>
      <c r="D2185" s="749"/>
      <c r="E2185" s="1146"/>
      <c r="F2185" s="1146"/>
      <c r="G2185" s="1146"/>
      <c r="H2185" s="1173"/>
      <c r="I2185" s="1175"/>
      <c r="J2185" s="1463" t="s">
        <v>574</v>
      </c>
      <c r="K2185" s="1463"/>
      <c r="L2185" s="1463"/>
      <c r="M2185" s="1463"/>
      <c r="N2185" s="1463"/>
      <c r="O2185" s="1"/>
      <c r="P2185" s="1"/>
      <c r="T2185" s="174"/>
    </row>
    <row r="2186" spans="1:20" ht="15.95" customHeight="1">
      <c r="A2186" s="3"/>
      <c r="B2186" s="3"/>
      <c r="C2186" s="1266"/>
      <c r="D2186" s="749"/>
      <c r="E2186" s="1146"/>
      <c r="F2186" s="1146"/>
      <c r="G2186" s="1146"/>
      <c r="H2186" s="1173"/>
      <c r="I2186" s="1175"/>
      <c r="J2186" s="1463"/>
      <c r="K2186" s="1463"/>
      <c r="L2186" s="1463"/>
      <c r="M2186" s="1463"/>
      <c r="N2186" s="1463"/>
      <c r="O2186" s="1"/>
      <c r="P2186" s="1"/>
    </row>
    <row r="2187" spans="1:20" ht="15.95" customHeight="1">
      <c r="A2187" s="3"/>
      <c r="B2187" s="3"/>
      <c r="C2187" s="1266"/>
      <c r="D2187" s="749"/>
      <c r="E2187" s="1146"/>
      <c r="F2187" s="1146"/>
      <c r="G2187" s="1146"/>
      <c r="H2187" s="1173"/>
      <c r="I2187" s="1175"/>
      <c r="J2187" s="1463"/>
      <c r="K2187" s="1463"/>
      <c r="L2187" s="1463"/>
      <c r="M2187" s="1463"/>
      <c r="N2187" s="1463"/>
      <c r="O2187" s="1"/>
      <c r="P2187" s="1"/>
    </row>
    <row r="2188" spans="1:20" ht="15.95" customHeight="1">
      <c r="A2188" s="3"/>
      <c r="B2188" s="3"/>
      <c r="C2188" s="1266"/>
      <c r="D2188" s="749"/>
      <c r="E2188" s="1146"/>
      <c r="F2188" s="1146"/>
      <c r="G2188" s="1146"/>
      <c r="H2188" s="1173"/>
      <c r="I2188" s="1175"/>
      <c r="J2188" s="1463"/>
      <c r="K2188" s="1463"/>
      <c r="L2188" s="1463"/>
      <c r="M2188" s="1463"/>
      <c r="N2188" s="1463"/>
      <c r="O2188" s="1"/>
      <c r="P2188" s="1"/>
      <c r="R2188" s="174"/>
      <c r="S2188" s="174"/>
    </row>
    <row r="2189" spans="1:20" ht="15.95" customHeight="1">
      <c r="A2189" s="3"/>
      <c r="B2189" s="3"/>
      <c r="C2189" s="1266"/>
      <c r="D2189" s="749"/>
      <c r="E2189" s="1146"/>
      <c r="F2189" s="1146"/>
      <c r="G2189" s="1146"/>
      <c r="H2189" s="1173"/>
      <c r="I2189" s="1175"/>
      <c r="J2189" s="1463"/>
      <c r="K2189" s="1463"/>
      <c r="L2189" s="1463"/>
      <c r="M2189" s="1463"/>
      <c r="N2189" s="1463"/>
      <c r="O2189" s="1"/>
      <c r="P2189" s="1"/>
      <c r="R2189" s="174"/>
      <c r="S2189" s="174"/>
    </row>
    <row r="2190" spans="1:20" ht="15.95" customHeight="1">
      <c r="A2190" s="3"/>
      <c r="B2190" s="3"/>
      <c r="C2190" s="1266"/>
      <c r="D2190" s="749"/>
      <c r="E2190" s="1146"/>
      <c r="F2190" s="1146"/>
      <c r="G2190" s="1146"/>
      <c r="H2190" s="1173"/>
      <c r="I2190" s="1175"/>
      <c r="J2190" s="1463"/>
      <c r="K2190" s="1463"/>
      <c r="L2190" s="1463"/>
      <c r="M2190" s="1463"/>
      <c r="N2190" s="1463"/>
      <c r="O2190" s="1"/>
      <c r="P2190" s="1"/>
      <c r="R2190" s="174"/>
      <c r="S2190" s="174"/>
    </row>
    <row r="2191" spans="1:20" ht="15.95" customHeight="1">
      <c r="A2191" s="3"/>
      <c r="B2191" s="3"/>
      <c r="C2191" s="1266"/>
      <c r="D2191" s="749"/>
      <c r="E2191" s="1146"/>
      <c r="F2191" s="1146"/>
      <c r="G2191" s="1146"/>
      <c r="H2191" s="1173"/>
      <c r="I2191" s="1175"/>
      <c r="J2191" s="1173"/>
      <c r="K2191" s="1174"/>
      <c r="L2191" s="1174"/>
      <c r="M2191" s="1175"/>
      <c r="N2191" s="7"/>
      <c r="O2191" s="1"/>
      <c r="P2191" s="1"/>
      <c r="R2191" s="174"/>
      <c r="S2191" s="174"/>
    </row>
    <row r="2192" spans="1:20" ht="15.75" customHeight="1">
      <c r="A2192" s="3"/>
      <c r="B2192" s="3"/>
      <c r="C2192" s="1394"/>
      <c r="D2192" s="749"/>
      <c r="E2192" s="1146"/>
      <c r="F2192" s="1146"/>
      <c r="G2192" s="1146"/>
      <c r="H2192" s="1173"/>
      <c r="I2192" s="1175"/>
      <c r="J2192" s="1173"/>
      <c r="K2192" s="1174"/>
      <c r="L2192" s="1174"/>
      <c r="M2192" s="1175"/>
      <c r="N2192" s="7"/>
    </row>
    <row r="2193" spans="1:16" ht="15.75">
      <c r="A2193" s="750"/>
      <c r="B2193" s="750"/>
      <c r="C2193" s="749"/>
      <c r="D2193" s="1191" t="s">
        <v>310</v>
      </c>
      <c r="E2193" s="1191"/>
      <c r="F2193" s="1191"/>
      <c r="G2193" s="1191"/>
      <c r="H2193" s="1138">
        <f>SUM(H2180:I2192)</f>
        <v>1307101</v>
      </c>
      <c r="I2193" s="1139"/>
      <c r="J2193" s="1220">
        <f>SUM(J2180:M2192)</f>
        <v>4167697</v>
      </c>
      <c r="K2193" s="1221"/>
      <c r="L2193" s="1221"/>
      <c r="M2193" s="1222"/>
      <c r="N2193" s="7"/>
    </row>
    <row r="2194" spans="1:16" ht="15.75">
      <c r="A2194" s="15"/>
      <c r="B2194" s="15"/>
      <c r="C2194" s="167"/>
      <c r="D2194" s="169"/>
      <c r="E2194" s="169"/>
      <c r="F2194" s="169"/>
      <c r="G2194" s="169"/>
      <c r="H2194" s="754"/>
      <c r="I2194" s="754"/>
      <c r="J2194" s="754"/>
      <c r="K2194" s="754"/>
      <c r="L2194" s="754"/>
      <c r="M2194" s="754"/>
      <c r="N2194" s="167"/>
    </row>
    <row r="2195" spans="1:16" ht="15.75">
      <c r="A2195" s="15"/>
      <c r="B2195" s="15"/>
      <c r="C2195" s="167"/>
      <c r="D2195" s="753"/>
      <c r="E2195" s="753"/>
      <c r="F2195" s="753"/>
      <c r="G2195" s="753"/>
      <c r="H2195" s="754"/>
      <c r="I2195" s="754"/>
      <c r="J2195" s="754"/>
      <c r="K2195" s="104"/>
      <c r="L2195" s="104"/>
      <c r="M2195" s="167"/>
      <c r="N2195" s="167"/>
    </row>
    <row r="2196" spans="1:16" s="21" customFormat="1" ht="18.75">
      <c r="A2196" s="1140" t="s">
        <v>12</v>
      </c>
      <c r="B2196" s="1140"/>
      <c r="C2196" s="1140"/>
      <c r="D2196" s="1141" t="s">
        <v>25</v>
      </c>
      <c r="E2196" s="1141"/>
      <c r="F2196" s="1141"/>
      <c r="G2196" s="1141"/>
      <c r="H2196" s="1141"/>
      <c r="I2196" s="19"/>
      <c r="J2196" s="5"/>
      <c r="K2196" s="5"/>
      <c r="L2196" s="752" t="s">
        <v>13</v>
      </c>
      <c r="M2196" s="752"/>
      <c r="N2196" s="752"/>
      <c r="O2196" s="20"/>
      <c r="P2196" s="19"/>
    </row>
    <row r="2197" spans="1:16" ht="18.75">
      <c r="A2197" s="5"/>
      <c r="B2197" s="5"/>
      <c r="C2197" s="1351" t="s">
        <v>14</v>
      </c>
      <c r="D2197" s="1141"/>
      <c r="E2197" s="1141"/>
      <c r="F2197" s="1141"/>
      <c r="G2197" s="1141"/>
      <c r="H2197" s="1141"/>
      <c r="I2197" s="1141"/>
      <c r="J2197" s="1141"/>
      <c r="K2197" s="1141"/>
      <c r="L2197" s="1141"/>
      <c r="M2197" s="5"/>
      <c r="N2197" s="5"/>
    </row>
    <row r="2198" spans="1:16" ht="15.75">
      <c r="A2198" s="1177" t="s">
        <v>23</v>
      </c>
      <c r="B2198" s="1177"/>
      <c r="C2198" s="46">
        <v>44992</v>
      </c>
      <c r="D2198" s="10"/>
      <c r="E2198" s="1178" t="s">
        <v>21</v>
      </c>
      <c r="F2198" s="1178"/>
      <c r="G2198" s="1178"/>
      <c r="H2198" s="11"/>
      <c r="I2198" s="8"/>
      <c r="J2198" s="8"/>
      <c r="K2198" s="8"/>
      <c r="L2198" s="8"/>
      <c r="M2198" s="8"/>
      <c r="N2198" s="8"/>
    </row>
    <row r="2199" spans="1:16" ht="15.75">
      <c r="A2199" s="1179" t="s">
        <v>26</v>
      </c>
      <c r="B2199" s="1179"/>
      <c r="C2199" s="758" t="s">
        <v>27</v>
      </c>
      <c r="D2199" s="12"/>
      <c r="E2199" s="1180" t="s">
        <v>20</v>
      </c>
      <c r="F2199" s="1180"/>
      <c r="G2199" s="1180"/>
      <c r="H2199" s="1180"/>
      <c r="I2199" s="8"/>
      <c r="J2199" s="1181">
        <v>45108</v>
      </c>
      <c r="K2199" s="1182"/>
      <c r="L2199" s="1183"/>
      <c r="M2199" s="13"/>
      <c r="N2199" s="12"/>
    </row>
    <row r="2200" spans="1:16" ht="15.75">
      <c r="A2200" s="1179" t="s">
        <v>15</v>
      </c>
      <c r="B2200" s="1179"/>
      <c r="C2200" s="758" t="s">
        <v>17</v>
      </c>
      <c r="D2200" s="12"/>
      <c r="E2200" s="1180" t="s">
        <v>18</v>
      </c>
      <c r="F2200" s="1180"/>
      <c r="G2200" s="1180"/>
      <c r="H2200" s="1180"/>
      <c r="I2200" s="8"/>
      <c r="J2200" s="1219" t="s">
        <v>597</v>
      </c>
      <c r="K2200" s="1219"/>
      <c r="L2200" s="1219"/>
      <c r="M2200" s="1219"/>
      <c r="N2200" s="1219"/>
    </row>
    <row r="2201" spans="1:16" ht="15.75">
      <c r="A2201" s="1179" t="s">
        <v>16</v>
      </c>
      <c r="B2201" s="1179"/>
      <c r="C2201" s="757">
        <v>90014325</v>
      </c>
      <c r="D2201" s="10"/>
      <c r="E2201" s="1178" t="s">
        <v>19</v>
      </c>
      <c r="F2201" s="1178"/>
      <c r="G2201" s="1178"/>
      <c r="H2201" s="1178"/>
      <c r="I2201" s="1178"/>
      <c r="J2201" s="1144" t="s">
        <v>596</v>
      </c>
      <c r="K2201" s="1195"/>
      <c r="L2201" s="1195"/>
      <c r="M2201" s="1195"/>
      <c r="N2201" s="1145"/>
    </row>
    <row r="2202" spans="1:16" ht="15.75">
      <c r="A2202" s="1188" t="s">
        <v>0</v>
      </c>
      <c r="B2202" s="1188"/>
      <c r="C2202" s="33"/>
      <c r="D2202" s="8"/>
      <c r="E2202" s="1180" t="s">
        <v>22</v>
      </c>
      <c r="F2202" s="1180"/>
      <c r="G2202" s="1180"/>
      <c r="H2202" s="1189" t="s">
        <v>79</v>
      </c>
      <c r="I2202" s="1189"/>
      <c r="J2202" s="1190" t="s">
        <v>24</v>
      </c>
      <c r="K2202" s="1190"/>
      <c r="L2202" s="1190"/>
      <c r="M2202" s="1182" t="s">
        <v>40</v>
      </c>
      <c r="N2202" s="1183"/>
    </row>
    <row r="2203" spans="1:16" ht="15.75">
      <c r="A2203" s="1151" t="s">
        <v>1</v>
      </c>
      <c r="B2203" s="1153"/>
      <c r="C2203" s="1154"/>
      <c r="D2203" s="1155" t="s">
        <v>2</v>
      </c>
      <c r="E2203" s="1156"/>
      <c r="F2203" s="1156"/>
      <c r="G2203" s="1156"/>
      <c r="H2203" s="1156"/>
      <c r="I2203" s="1156"/>
      <c r="J2203" s="1156"/>
      <c r="K2203" s="1156"/>
      <c r="L2203" s="1157"/>
      <c r="M2203" s="1158" t="s">
        <v>10</v>
      </c>
      <c r="N2203" s="1158" t="s">
        <v>11</v>
      </c>
    </row>
    <row r="2204" spans="1:16" ht="15.75">
      <c r="A2204" s="1161" t="s">
        <v>3</v>
      </c>
      <c r="B2204" s="1161" t="s">
        <v>4</v>
      </c>
      <c r="C2204" s="1163" t="s">
        <v>5</v>
      </c>
      <c r="D2204" s="1165" t="s">
        <v>6</v>
      </c>
      <c r="E2204" s="1151" t="s">
        <v>7</v>
      </c>
      <c r="F2204" s="1153"/>
      <c r="G2204" s="1153"/>
      <c r="H2204" s="1153"/>
      <c r="I2204" s="1153"/>
      <c r="J2204" s="1153"/>
      <c r="K2204" s="1153"/>
      <c r="L2204" s="1154"/>
      <c r="M2204" s="1159"/>
      <c r="N2204" s="1159"/>
    </row>
    <row r="2205" spans="1:16" ht="15.75">
      <c r="A2205" s="1162"/>
      <c r="B2205" s="1162"/>
      <c r="C2205" s="1164"/>
      <c r="D2205" s="1166"/>
      <c r="E2205" s="1151" t="s">
        <v>8</v>
      </c>
      <c r="F2205" s="1153"/>
      <c r="G2205" s="1153"/>
      <c r="H2205" s="1153"/>
      <c r="I2205" s="1153"/>
      <c r="J2205" s="1153"/>
      <c r="K2205" s="1154"/>
      <c r="L2205" s="23" t="s">
        <v>9</v>
      </c>
      <c r="M2205" s="1160"/>
      <c r="N2205" s="1160"/>
    </row>
    <row r="2206" spans="1:16" ht="15.75">
      <c r="A2206" s="3"/>
      <c r="B2206" s="3"/>
      <c r="C2206" s="1167"/>
      <c r="D2206" s="756" t="s">
        <v>29</v>
      </c>
      <c r="E2206" s="1138" t="s">
        <v>38</v>
      </c>
      <c r="F2206" s="1150"/>
      <c r="G2206" s="1150"/>
      <c r="H2206" s="1150"/>
      <c r="I2206" s="1150"/>
      <c r="J2206" s="1139"/>
      <c r="K2206" s="1399"/>
      <c r="L2206" s="1171"/>
      <c r="M2206" s="1172"/>
      <c r="N2206" s="7"/>
    </row>
    <row r="2207" spans="1:16" ht="24">
      <c r="A2207" s="3"/>
      <c r="B2207" s="3"/>
      <c r="C2207" s="1168"/>
      <c r="D2207" s="29">
        <v>1</v>
      </c>
      <c r="E2207" s="1144" t="s">
        <v>593</v>
      </c>
      <c r="F2207" s="1145"/>
      <c r="G2207" s="7"/>
      <c r="H2207" s="1142">
        <v>105960</v>
      </c>
      <c r="I2207" s="1142"/>
      <c r="J2207" s="1142"/>
      <c r="K2207" s="1144"/>
      <c r="L2207" s="1145"/>
      <c r="M2207" s="35"/>
      <c r="N2207" s="34"/>
    </row>
    <row r="2208" spans="1:16" ht="24">
      <c r="A2208" s="3"/>
      <c r="B2208" s="3"/>
      <c r="C2208" s="1168"/>
      <c r="D2208" s="755"/>
      <c r="E2208" s="1144" t="s">
        <v>594</v>
      </c>
      <c r="F2208" s="1145"/>
      <c r="G2208" s="7"/>
      <c r="H2208" s="1142">
        <v>500</v>
      </c>
      <c r="I2208" s="1142"/>
      <c r="J2208" s="1142"/>
      <c r="K2208" s="1144"/>
      <c r="L2208" s="1145"/>
      <c r="M2208" s="35"/>
      <c r="N2208" s="34"/>
    </row>
    <row r="2209" spans="1:14" ht="24">
      <c r="A2209" s="3"/>
      <c r="B2209" s="3"/>
      <c r="C2209" s="1168"/>
      <c r="D2209" s="755"/>
      <c r="E2209" s="1144" t="s">
        <v>31</v>
      </c>
      <c r="F2209" s="1145"/>
      <c r="G2209" s="7"/>
      <c r="H2209" s="1142">
        <v>13284</v>
      </c>
      <c r="I2209" s="1142"/>
      <c r="J2209" s="1142"/>
      <c r="K2209" s="1144"/>
      <c r="L2209" s="1145"/>
      <c r="M2209" s="759"/>
      <c r="N2209" s="34"/>
    </row>
    <row r="2210" spans="1:14" ht="24">
      <c r="A2210" s="3"/>
      <c r="B2210" s="3"/>
      <c r="C2210" s="1168"/>
      <c r="D2210" s="755"/>
      <c r="E2210" s="1144" t="s">
        <v>74</v>
      </c>
      <c r="F2210" s="1145"/>
      <c r="G2210" s="7"/>
      <c r="H2210" s="1142">
        <v>21000</v>
      </c>
      <c r="I2210" s="1142"/>
      <c r="J2210" s="1142"/>
      <c r="K2210" s="1144"/>
      <c r="L2210" s="1145"/>
      <c r="M2210" s="759"/>
      <c r="N2210" s="34"/>
    </row>
    <row r="2211" spans="1:14" ht="24.75">
      <c r="A2211" s="3"/>
      <c r="B2211" s="3"/>
      <c r="C2211" s="1168"/>
      <c r="D2211" s="755"/>
      <c r="E2211" s="1144" t="s">
        <v>73</v>
      </c>
      <c r="F2211" s="1145"/>
      <c r="G2211" s="7"/>
      <c r="H2211" s="1142">
        <v>54013</v>
      </c>
      <c r="I2211" s="1142"/>
      <c r="J2211" s="1142"/>
      <c r="K2211" s="1144"/>
      <c r="L2211" s="1145"/>
      <c r="M2211" s="759"/>
      <c r="N2211" s="31"/>
    </row>
    <row r="2212" spans="1:14" ht="24.75">
      <c r="A2212" s="3"/>
      <c r="B2212" s="3"/>
      <c r="C2212" s="1168"/>
      <c r="D2212" s="755"/>
      <c r="E2212" s="1144" t="s">
        <v>72</v>
      </c>
      <c r="F2212" s="1145"/>
      <c r="G2212" s="7"/>
      <c r="H2212" s="1173">
        <v>25000</v>
      </c>
      <c r="I2212" s="1174"/>
      <c r="J2212" s="1175"/>
      <c r="K2212" s="1144"/>
      <c r="L2212" s="1145"/>
      <c r="M2212" s="759"/>
      <c r="N2212" s="31"/>
    </row>
    <row r="2213" spans="1:14" ht="24">
      <c r="A2213" s="3"/>
      <c r="B2213" s="3"/>
      <c r="C2213" s="1169"/>
      <c r="D2213" s="755"/>
      <c r="E2213" s="1144" t="s">
        <v>595</v>
      </c>
      <c r="F2213" s="1145"/>
      <c r="G2213" s="7"/>
      <c r="H2213" s="1142">
        <v>140820</v>
      </c>
      <c r="I2213" s="1142"/>
      <c r="J2213" s="1142"/>
      <c r="K2213" s="1143"/>
      <c r="L2213" s="1143"/>
      <c r="M2213" s="38"/>
      <c r="N2213" s="30"/>
    </row>
    <row r="2214" spans="1:14" ht="15.75">
      <c r="A2214" s="3"/>
      <c r="B2214" s="3"/>
      <c r="C2214" s="7"/>
      <c r="D2214" s="755"/>
      <c r="E2214" s="1144" t="s">
        <v>71</v>
      </c>
      <c r="F2214" s="1145"/>
      <c r="G2214" s="7"/>
      <c r="H2214" s="1142">
        <v>6000</v>
      </c>
      <c r="I2214" s="1142"/>
      <c r="J2214" s="1142"/>
      <c r="K2214" s="1398"/>
      <c r="L2214" s="1398"/>
      <c r="M2214" s="1398"/>
      <c r="N2214" s="7"/>
    </row>
    <row r="2215" spans="1:14" ht="15.75">
      <c r="A2215" s="3"/>
      <c r="B2215" s="3"/>
      <c r="C2215" s="7"/>
      <c r="D2215" s="755"/>
      <c r="E2215" s="1146" t="s">
        <v>585</v>
      </c>
      <c r="F2215" s="1146"/>
      <c r="G2215" s="7"/>
      <c r="H2215" s="1142">
        <v>10712</v>
      </c>
      <c r="I2215" s="1142"/>
      <c r="J2215" s="1142"/>
      <c r="K2215" s="1398"/>
      <c r="L2215" s="1398"/>
      <c r="M2215" s="1398"/>
      <c r="N2215" s="7"/>
    </row>
    <row r="2216" spans="1:14" ht="15.75">
      <c r="A2216" s="3"/>
      <c r="B2216" s="3"/>
      <c r="C2216" s="7"/>
      <c r="D2216" s="755"/>
      <c r="E2216" s="1146"/>
      <c r="F2216" s="1146"/>
      <c r="G2216" s="36"/>
      <c r="H2216" s="1142"/>
      <c r="I2216" s="1142"/>
      <c r="J2216" s="1142"/>
      <c r="K2216" s="1398"/>
      <c r="L2216" s="1398"/>
      <c r="M2216" s="1398"/>
      <c r="N2216" s="7"/>
    </row>
    <row r="2217" spans="1:14" ht="15.75">
      <c r="A2217" s="3"/>
      <c r="B2217" s="3"/>
      <c r="C2217" s="7"/>
      <c r="D2217" s="755"/>
      <c r="E2217" s="1146"/>
      <c r="F2217" s="1146"/>
      <c r="G2217" s="36"/>
      <c r="H2217" s="1142"/>
      <c r="I2217" s="1142"/>
      <c r="J2217" s="1142"/>
      <c r="K2217" s="7"/>
      <c r="L2217" s="7"/>
      <c r="M2217" s="7"/>
      <c r="N2217" s="7"/>
    </row>
    <row r="2218" spans="1:14" ht="15.75">
      <c r="A2218" s="3"/>
      <c r="B2218" s="3"/>
      <c r="C2218" s="7"/>
      <c r="D2218" s="755"/>
      <c r="E2218" s="1146"/>
      <c r="F2218" s="1146"/>
      <c r="G2218" s="36"/>
      <c r="H2218" s="1142"/>
      <c r="I2218" s="1142"/>
      <c r="J2218" s="1142"/>
      <c r="K2218" s="7"/>
      <c r="L2218" s="7"/>
      <c r="M2218" s="7"/>
      <c r="N2218" s="7"/>
    </row>
    <row r="2219" spans="1:14" ht="15.75">
      <c r="A2219" s="3"/>
      <c r="B2219" s="3"/>
      <c r="C2219" s="7"/>
      <c r="D2219" s="755"/>
      <c r="E2219" s="1146"/>
      <c r="F2219" s="1146"/>
      <c r="G2219" s="32"/>
      <c r="H2219" s="1147"/>
      <c r="I2219" s="1147"/>
      <c r="J2219" s="1147"/>
      <c r="K2219" s="7"/>
      <c r="L2219" s="7"/>
      <c r="M2219" s="7"/>
      <c r="N2219" s="7"/>
    </row>
    <row r="2220" spans="1:14" ht="15.75">
      <c r="A2220" s="3"/>
      <c r="B2220" s="3"/>
      <c r="C2220" s="7"/>
      <c r="D2220" s="755"/>
      <c r="E2220" s="1144"/>
      <c r="F2220" s="1145"/>
      <c r="G2220" s="7"/>
      <c r="H2220" s="1173"/>
      <c r="I2220" s="1174"/>
      <c r="J2220" s="1175"/>
      <c r="K2220" s="7"/>
      <c r="L2220" s="7"/>
      <c r="M2220" s="7"/>
      <c r="N2220" s="7"/>
    </row>
    <row r="2223" spans="1:14" ht="18.75">
      <c r="A2223" s="1140" t="s">
        <v>12</v>
      </c>
      <c r="B2223" s="1140"/>
      <c r="C2223" s="1140"/>
      <c r="D2223" s="1141" t="s">
        <v>25</v>
      </c>
      <c r="E2223" s="1141"/>
      <c r="F2223" s="1141"/>
      <c r="G2223" s="1141"/>
      <c r="H2223" s="1141"/>
      <c r="I2223" s="19"/>
      <c r="J2223" s="5"/>
      <c r="K2223" s="5"/>
      <c r="L2223" s="760" t="s">
        <v>13</v>
      </c>
      <c r="M2223" s="760"/>
      <c r="N2223" s="760"/>
    </row>
    <row r="2230" spans="1:14" ht="66.75" customHeight="1">
      <c r="A2230" s="1176" t="s">
        <v>14</v>
      </c>
      <c r="B2230" s="1176"/>
      <c r="C2230" s="1176"/>
      <c r="D2230" s="1176"/>
      <c r="E2230" s="1176"/>
      <c r="F2230" s="1176"/>
      <c r="G2230" s="1176"/>
      <c r="H2230" s="1176"/>
      <c r="I2230" s="1176"/>
      <c r="J2230" s="1176"/>
      <c r="K2230" s="1176"/>
      <c r="L2230" s="1176"/>
      <c r="M2230" s="1176"/>
      <c r="N2230" s="1176"/>
    </row>
    <row r="2232" spans="1:14" ht="15.75">
      <c r="A2232" s="1177" t="s">
        <v>23</v>
      </c>
      <c r="B2232" s="1177"/>
      <c r="C2232" s="46">
        <v>45114</v>
      </c>
      <c r="D2232" s="10"/>
      <c r="E2232" s="1178" t="s">
        <v>21</v>
      </c>
      <c r="F2232" s="1178"/>
      <c r="G2232" s="1178"/>
      <c r="H2232" s="11"/>
      <c r="I2232" s="8"/>
      <c r="J2232" s="8"/>
      <c r="K2232" s="8"/>
      <c r="L2232" s="8"/>
      <c r="M2232" s="8"/>
      <c r="N2232" s="8"/>
    </row>
    <row r="2233" spans="1:14" ht="15.75">
      <c r="A2233" s="1179" t="s">
        <v>26</v>
      </c>
      <c r="B2233" s="1179"/>
      <c r="C2233" s="758" t="s">
        <v>27</v>
      </c>
      <c r="D2233" s="12"/>
      <c r="E2233" s="1180" t="s">
        <v>20</v>
      </c>
      <c r="F2233" s="1180"/>
      <c r="G2233" s="1180"/>
      <c r="H2233" s="1180"/>
      <c r="I2233" s="8"/>
      <c r="J2233" s="1181">
        <v>45108</v>
      </c>
      <c r="K2233" s="1182"/>
      <c r="L2233" s="1183"/>
      <c r="M2233" s="13"/>
      <c r="N2233" s="12"/>
    </row>
    <row r="2234" spans="1:14" ht="15.75">
      <c r="A2234" s="1179" t="s">
        <v>15</v>
      </c>
      <c r="B2234" s="1179"/>
      <c r="C2234" s="758" t="s">
        <v>17</v>
      </c>
      <c r="D2234" s="12"/>
      <c r="E2234" s="1180" t="s">
        <v>18</v>
      </c>
      <c r="F2234" s="1180"/>
      <c r="G2234" s="1180"/>
      <c r="H2234" s="1180"/>
      <c r="I2234" s="8"/>
      <c r="J2234" s="1184" t="s">
        <v>592</v>
      </c>
      <c r="K2234" s="1184"/>
      <c r="L2234" s="1184"/>
      <c r="M2234" s="1184"/>
      <c r="N2234" s="1184"/>
    </row>
    <row r="2235" spans="1:14" ht="18.75">
      <c r="A2235" s="1179" t="s">
        <v>16</v>
      </c>
      <c r="B2235" s="1179"/>
      <c r="C2235" s="757">
        <v>90014325</v>
      </c>
      <c r="D2235" s="10"/>
      <c r="E2235" s="1178" t="s">
        <v>19</v>
      </c>
      <c r="F2235" s="1178"/>
      <c r="G2235" s="1178"/>
      <c r="H2235" s="1178"/>
      <c r="I2235" s="1178"/>
      <c r="J2235" s="1185" t="s">
        <v>599</v>
      </c>
      <c r="K2235" s="1186"/>
      <c r="L2235" s="1186"/>
      <c r="M2235" s="1186"/>
      <c r="N2235" s="1187"/>
    </row>
    <row r="2236" spans="1:14" ht="15.75">
      <c r="A2236" s="1188" t="s">
        <v>0</v>
      </c>
      <c r="B2236" s="1188"/>
      <c r="C2236" s="33">
        <v>8220390319353</v>
      </c>
      <c r="D2236" s="8"/>
      <c r="E2236" s="1180" t="s">
        <v>22</v>
      </c>
      <c r="F2236" s="1180"/>
      <c r="G2236" s="1180"/>
      <c r="H2236" s="1189" t="s">
        <v>57</v>
      </c>
      <c r="I2236" s="1189"/>
      <c r="J2236" s="1190" t="s">
        <v>24</v>
      </c>
      <c r="K2236" s="1190"/>
      <c r="L2236" s="1190"/>
      <c r="M2236" s="1182" t="s">
        <v>598</v>
      </c>
      <c r="N2236" s="1183"/>
    </row>
    <row r="2237" spans="1:14" ht="15.75">
      <c r="A2237" s="1151" t="s">
        <v>1</v>
      </c>
      <c r="B2237" s="1153"/>
      <c r="C2237" s="1154"/>
      <c r="D2237" s="1155" t="s">
        <v>2</v>
      </c>
      <c r="E2237" s="1156"/>
      <c r="F2237" s="1156"/>
      <c r="G2237" s="1156"/>
      <c r="H2237" s="1156"/>
      <c r="I2237" s="1156"/>
      <c r="J2237" s="1156"/>
      <c r="K2237" s="1156"/>
      <c r="L2237" s="1157"/>
      <c r="M2237" s="1158"/>
      <c r="N2237" s="1158"/>
    </row>
    <row r="2238" spans="1:14" ht="15.75">
      <c r="A2238" s="1161" t="s">
        <v>3</v>
      </c>
      <c r="B2238" s="1161" t="s">
        <v>4</v>
      </c>
      <c r="C2238" s="1163" t="s">
        <v>5</v>
      </c>
      <c r="D2238" s="1165" t="s">
        <v>6</v>
      </c>
      <c r="E2238" s="1151" t="s">
        <v>7</v>
      </c>
      <c r="F2238" s="1153"/>
      <c r="G2238" s="1153"/>
      <c r="H2238" s="1153"/>
      <c r="I2238" s="1153"/>
      <c r="J2238" s="1153"/>
      <c r="K2238" s="1153"/>
      <c r="L2238" s="1154"/>
      <c r="M2238" s="1159"/>
      <c r="N2238" s="1159"/>
    </row>
    <row r="2239" spans="1:14" ht="15.75">
      <c r="A2239" s="1162"/>
      <c r="B2239" s="1162"/>
      <c r="C2239" s="1164"/>
      <c r="D2239" s="1166"/>
      <c r="E2239" s="1151" t="s">
        <v>8</v>
      </c>
      <c r="F2239" s="1153"/>
      <c r="G2239" s="1153"/>
      <c r="H2239" s="1153"/>
      <c r="I2239" s="1153"/>
      <c r="J2239" s="1153"/>
      <c r="K2239" s="1154"/>
      <c r="L2239" s="23" t="s">
        <v>9</v>
      </c>
      <c r="M2239" s="1160"/>
      <c r="N2239" s="1160"/>
    </row>
    <row r="2240" spans="1:14" ht="15.75">
      <c r="A2240" s="3"/>
      <c r="B2240" s="3"/>
      <c r="C2240" s="1167" t="s">
        <v>602</v>
      </c>
      <c r="D2240" s="756" t="s">
        <v>29</v>
      </c>
      <c r="E2240" s="1138" t="s">
        <v>38</v>
      </c>
      <c r="F2240" s="1150"/>
      <c r="G2240" s="1150"/>
      <c r="H2240" s="1150"/>
      <c r="I2240" s="1150"/>
      <c r="J2240" s="1139"/>
      <c r="K2240" s="1170"/>
      <c r="L2240" s="1171"/>
      <c r="M2240" s="1172"/>
      <c r="N2240" s="7"/>
    </row>
    <row r="2241" spans="1:14" ht="24">
      <c r="A2241" s="3"/>
      <c r="B2241" s="3"/>
      <c r="C2241" s="1168"/>
      <c r="D2241" s="29">
        <v>1</v>
      </c>
      <c r="E2241" s="1144" t="s">
        <v>30</v>
      </c>
      <c r="F2241" s="1145"/>
      <c r="G2241" s="7"/>
      <c r="H2241" s="1142">
        <v>105960</v>
      </c>
      <c r="I2241" s="1142"/>
      <c r="J2241" s="1142"/>
      <c r="K2241" s="1144">
        <v>2363</v>
      </c>
      <c r="L2241" s="1145"/>
      <c r="M2241" s="35"/>
      <c r="N2241" s="34"/>
    </row>
    <row r="2242" spans="1:14" ht="24">
      <c r="A2242" s="3"/>
      <c r="B2242" s="3"/>
      <c r="C2242" s="1168"/>
      <c r="D2242" s="755">
        <v>1001</v>
      </c>
      <c r="E2242" s="1144" t="s">
        <v>31</v>
      </c>
      <c r="F2242" s="1145"/>
      <c r="G2242" s="7"/>
      <c r="H2242" s="1142">
        <v>13284</v>
      </c>
      <c r="I2242" s="1142"/>
      <c r="J2242" s="1142"/>
      <c r="K2242" s="1144">
        <v>4864</v>
      </c>
      <c r="L2242" s="1145"/>
      <c r="M2242" s="35"/>
      <c r="N2242" s="34"/>
    </row>
    <row r="2243" spans="1:14" ht="24">
      <c r="A2243" s="3"/>
      <c r="B2243" s="3"/>
      <c r="C2243" s="1168"/>
      <c r="D2243" s="755">
        <v>1810</v>
      </c>
      <c r="E2243" s="1144" t="s">
        <v>595</v>
      </c>
      <c r="F2243" s="1145"/>
      <c r="G2243" s="7"/>
      <c r="H2243" s="1142">
        <v>140820</v>
      </c>
      <c r="I2243" s="1142"/>
      <c r="J2243" s="1142"/>
      <c r="K2243" s="1144">
        <v>34139</v>
      </c>
      <c r="L2243" s="1145"/>
      <c r="M2243" s="759"/>
      <c r="N2243" s="34"/>
    </row>
    <row r="2244" spans="1:14" ht="24">
      <c r="A2244" s="3"/>
      <c r="B2244" s="3"/>
      <c r="C2244" s="1168"/>
      <c r="D2244" s="755">
        <v>1947</v>
      </c>
      <c r="E2244" s="1144" t="s">
        <v>73</v>
      </c>
      <c r="F2244" s="1145"/>
      <c r="G2244" s="7"/>
      <c r="H2244" s="1142">
        <v>3690</v>
      </c>
      <c r="I2244" s="1142"/>
      <c r="J2244" s="1142"/>
      <c r="K2244" s="1144">
        <v>1910</v>
      </c>
      <c r="L2244" s="1145"/>
      <c r="M2244" s="759"/>
      <c r="N2244" s="34"/>
    </row>
    <row r="2245" spans="1:14" ht="24.75">
      <c r="A2245" s="3"/>
      <c r="B2245" s="3"/>
      <c r="C2245" s="1168"/>
      <c r="D2245" s="755">
        <v>1978</v>
      </c>
      <c r="E2245" s="1144" t="s">
        <v>74</v>
      </c>
      <c r="F2245" s="1145"/>
      <c r="G2245" s="7"/>
      <c r="H2245" s="1142">
        <v>21000</v>
      </c>
      <c r="I2245" s="1142"/>
      <c r="J2245" s="1142"/>
      <c r="K2245" s="1144">
        <v>3194</v>
      </c>
      <c r="L2245" s="1145"/>
      <c r="M2245" s="759"/>
      <c r="N2245" s="31"/>
    </row>
    <row r="2246" spans="1:14" ht="24.75">
      <c r="A2246" s="3"/>
      <c r="B2246" s="3"/>
      <c r="C2246" s="1168"/>
      <c r="D2246" s="755">
        <v>2347</v>
      </c>
      <c r="E2246" s="1144" t="s">
        <v>600</v>
      </c>
      <c r="F2246" s="1145"/>
      <c r="G2246" s="7"/>
      <c r="H2246" s="1173">
        <v>10712</v>
      </c>
      <c r="I2246" s="1174"/>
      <c r="J2246" s="1175"/>
      <c r="K2246" s="1144">
        <v>696</v>
      </c>
      <c r="L2246" s="1145"/>
      <c r="M2246" s="759"/>
      <c r="N2246" s="31"/>
    </row>
    <row r="2247" spans="1:14" ht="24">
      <c r="A2247" s="3"/>
      <c r="B2247" s="3"/>
      <c r="C2247" s="1169"/>
      <c r="D2247" s="755">
        <v>2363</v>
      </c>
      <c r="E2247" s="1144" t="s">
        <v>72</v>
      </c>
      <c r="F2247" s="1145"/>
      <c r="G2247" s="7"/>
      <c r="H2247" s="1142">
        <v>25000</v>
      </c>
      <c r="I2247" s="1142"/>
      <c r="J2247" s="1142"/>
      <c r="K2247" s="1143">
        <v>5322</v>
      </c>
      <c r="L2247" s="1143"/>
      <c r="M2247" s="38"/>
      <c r="N2247" s="30"/>
    </row>
    <row r="2248" spans="1:14" ht="24">
      <c r="A2248" s="3"/>
      <c r="B2248" s="3"/>
      <c r="C2248" s="7"/>
      <c r="D2248" s="755">
        <v>1518</v>
      </c>
      <c r="E2248" s="1144" t="s">
        <v>594</v>
      </c>
      <c r="F2248" s="1145"/>
      <c r="G2248" s="7"/>
      <c r="H2248" s="1142">
        <v>500</v>
      </c>
      <c r="I2248" s="1142"/>
      <c r="J2248" s="1142"/>
      <c r="K2248" s="1144">
        <v>532</v>
      </c>
      <c r="L2248" s="1145"/>
      <c r="M2248" s="787"/>
      <c r="N2248" s="7"/>
    </row>
    <row r="2249" spans="1:14" ht="15.75">
      <c r="A2249" s="3"/>
      <c r="B2249" s="3"/>
      <c r="C2249" s="7"/>
      <c r="D2249" s="755">
        <v>1981</v>
      </c>
      <c r="E2249" s="1146" t="s">
        <v>71</v>
      </c>
      <c r="F2249" s="1146"/>
      <c r="G2249" s="7"/>
      <c r="H2249" s="1142">
        <v>6000</v>
      </c>
      <c r="I2249" s="1142"/>
      <c r="J2249" s="1142"/>
      <c r="K2249" s="1144">
        <v>6387</v>
      </c>
      <c r="L2249" s="1145"/>
      <c r="M2249" s="795"/>
      <c r="N2249" s="7"/>
    </row>
    <row r="2250" spans="1:14" ht="24">
      <c r="A2250" s="3"/>
      <c r="B2250" s="3"/>
      <c r="C2250" s="7"/>
      <c r="D2250" s="755"/>
      <c r="E2250" s="1146"/>
      <c r="F2250" s="1146"/>
      <c r="G2250" s="36"/>
      <c r="H2250" s="1142"/>
      <c r="I2250" s="1142"/>
      <c r="J2250" s="1142"/>
      <c r="K2250" s="787"/>
      <c r="L2250" s="787"/>
      <c r="M2250" s="787"/>
      <c r="N2250" s="7"/>
    </row>
    <row r="2251" spans="1:14" ht="15.75">
      <c r="A2251" s="3"/>
      <c r="B2251" s="3"/>
      <c r="C2251" s="7"/>
      <c r="D2251" s="755"/>
      <c r="E2251" s="1146"/>
      <c r="F2251" s="1146"/>
      <c r="G2251" s="36"/>
      <c r="H2251" s="1142"/>
      <c r="I2251" s="1142"/>
      <c r="J2251" s="1142"/>
      <c r="K2251" s="7"/>
      <c r="L2251" s="7"/>
      <c r="M2251" s="7"/>
      <c r="N2251" s="7"/>
    </row>
    <row r="2252" spans="1:14" ht="15.75">
      <c r="A2252" s="3"/>
      <c r="B2252" s="3"/>
      <c r="C2252" s="7"/>
      <c r="D2252" s="755"/>
      <c r="E2252" s="1146"/>
      <c r="F2252" s="1146"/>
      <c r="G2252" s="36"/>
      <c r="H2252" s="1142"/>
      <c r="I2252" s="1142"/>
      <c r="J2252" s="1142"/>
      <c r="K2252" s="7"/>
      <c r="L2252" s="7"/>
      <c r="M2252" s="7"/>
      <c r="N2252" s="7"/>
    </row>
    <row r="2253" spans="1:14" ht="15.75">
      <c r="A2253" s="3"/>
      <c r="B2253" s="3"/>
      <c r="C2253" s="7"/>
      <c r="D2253" s="755"/>
      <c r="E2253" s="1146"/>
      <c r="F2253" s="1146"/>
      <c r="G2253" s="32"/>
      <c r="H2253" s="1147"/>
      <c r="I2253" s="1147"/>
      <c r="J2253" s="1147"/>
      <c r="K2253" s="7"/>
      <c r="L2253" s="7"/>
      <c r="M2253" s="7"/>
      <c r="N2253" s="7"/>
    </row>
    <row r="2254" spans="1:14" ht="15.75">
      <c r="A2254" s="3"/>
      <c r="B2254" s="3"/>
      <c r="C2254" s="7"/>
      <c r="D2254" s="755"/>
      <c r="E2254" s="1148" t="s">
        <v>190</v>
      </c>
      <c r="F2254" s="1149"/>
      <c r="G2254" s="796"/>
      <c r="H2254" s="1138">
        <f>SUM(H2241:J2249)</f>
        <v>326966</v>
      </c>
      <c r="I2254" s="1150"/>
      <c r="J2254" s="1139"/>
      <c r="K2254" s="1151">
        <f>SUM(K2241:L2249)</f>
        <v>59407</v>
      </c>
      <c r="L2254" s="1152"/>
      <c r="M2254" s="1138" t="s">
        <v>601</v>
      </c>
      <c r="N2254" s="1139"/>
    </row>
    <row r="2257" spans="1:14" ht="18.75">
      <c r="A2257" s="1140" t="s">
        <v>12</v>
      </c>
      <c r="B2257" s="1140"/>
      <c r="C2257" s="1140"/>
      <c r="D2257" s="1141" t="s">
        <v>25</v>
      </c>
      <c r="E2257" s="1141"/>
      <c r="F2257" s="1141"/>
      <c r="G2257" s="1141"/>
      <c r="H2257" s="1141"/>
      <c r="I2257" s="19"/>
      <c r="J2257" s="5"/>
      <c r="K2257" s="5"/>
      <c r="L2257" s="760" t="s">
        <v>13</v>
      </c>
      <c r="M2257" s="760"/>
      <c r="N2257" s="760"/>
    </row>
    <row r="2258" spans="1:14" ht="59.25" customHeight="1">
      <c r="A2258" s="1176" t="s">
        <v>14</v>
      </c>
      <c r="B2258" s="1176"/>
      <c r="C2258" s="1176"/>
      <c r="D2258" s="1176"/>
      <c r="E2258" s="1176"/>
      <c r="F2258" s="1176"/>
      <c r="G2258" s="1176"/>
      <c r="H2258" s="1176"/>
      <c r="I2258" s="1176"/>
      <c r="J2258" s="1176"/>
      <c r="K2258" s="1176"/>
      <c r="L2258" s="1176"/>
      <c r="M2258" s="1176"/>
      <c r="N2258" s="1176"/>
    </row>
    <row r="2260" spans="1:14" ht="15.75">
      <c r="A2260" s="1177" t="s">
        <v>23</v>
      </c>
      <c r="B2260" s="1177"/>
      <c r="C2260" s="46">
        <v>45114</v>
      </c>
      <c r="D2260" s="10"/>
      <c r="E2260" s="1178" t="s">
        <v>21</v>
      </c>
      <c r="F2260" s="1178"/>
      <c r="G2260" s="1178"/>
      <c r="H2260" s="11"/>
      <c r="I2260" s="8"/>
      <c r="J2260" s="8"/>
      <c r="K2260" s="8"/>
      <c r="L2260" s="8"/>
      <c r="M2260" s="8"/>
      <c r="N2260" s="8"/>
    </row>
    <row r="2261" spans="1:14" ht="15.75">
      <c r="A2261" s="1179" t="s">
        <v>26</v>
      </c>
      <c r="B2261" s="1179"/>
      <c r="C2261" s="784" t="s">
        <v>27</v>
      </c>
      <c r="D2261" s="12"/>
      <c r="E2261" s="1180" t="s">
        <v>20</v>
      </c>
      <c r="F2261" s="1180"/>
      <c r="G2261" s="1180"/>
      <c r="H2261" s="1180"/>
      <c r="I2261" s="8"/>
      <c r="J2261" s="1181">
        <v>45108</v>
      </c>
      <c r="K2261" s="1182"/>
      <c r="L2261" s="1183"/>
      <c r="M2261" s="13"/>
      <c r="N2261" s="12"/>
    </row>
    <row r="2262" spans="1:14" ht="15.75">
      <c r="A2262" s="1179" t="s">
        <v>15</v>
      </c>
      <c r="B2262" s="1179"/>
      <c r="C2262" s="784" t="s">
        <v>17</v>
      </c>
      <c r="D2262" s="12"/>
      <c r="E2262" s="1180" t="s">
        <v>18</v>
      </c>
      <c r="F2262" s="1180"/>
      <c r="G2262" s="1180"/>
      <c r="H2262" s="1180"/>
      <c r="I2262" s="8"/>
      <c r="J2262" s="1184" t="s">
        <v>604</v>
      </c>
      <c r="K2262" s="1184"/>
      <c r="L2262" s="1184"/>
      <c r="M2262" s="1184"/>
      <c r="N2262" s="1184"/>
    </row>
    <row r="2263" spans="1:14" ht="18.75">
      <c r="A2263" s="1179" t="s">
        <v>16</v>
      </c>
      <c r="B2263" s="1179"/>
      <c r="C2263" s="783">
        <v>90074734</v>
      </c>
      <c r="D2263" s="10"/>
      <c r="E2263" s="1178" t="s">
        <v>19</v>
      </c>
      <c r="F2263" s="1178"/>
      <c r="G2263" s="1178"/>
      <c r="H2263" s="1178"/>
      <c r="I2263" s="1178"/>
      <c r="J2263" s="1185" t="s">
        <v>368</v>
      </c>
      <c r="K2263" s="1186"/>
      <c r="L2263" s="1186"/>
      <c r="M2263" s="1186"/>
      <c r="N2263" s="1187"/>
    </row>
    <row r="2264" spans="1:14" ht="15.75">
      <c r="A2264" s="1188" t="s">
        <v>0</v>
      </c>
      <c r="B2264" s="1188"/>
      <c r="C2264" s="33">
        <v>8220311800745</v>
      </c>
      <c r="D2264" s="8"/>
      <c r="E2264" s="1180" t="s">
        <v>22</v>
      </c>
      <c r="F2264" s="1180"/>
      <c r="G2264" s="1180"/>
      <c r="H2264" s="1189" t="s">
        <v>57</v>
      </c>
      <c r="I2264" s="1189"/>
      <c r="J2264" s="1190" t="s">
        <v>24</v>
      </c>
      <c r="K2264" s="1190"/>
      <c r="L2264" s="1190"/>
      <c r="M2264" s="1182" t="s">
        <v>598</v>
      </c>
      <c r="N2264" s="1183"/>
    </row>
    <row r="2265" spans="1:14" ht="15.75">
      <c r="A2265" s="1151" t="s">
        <v>1</v>
      </c>
      <c r="B2265" s="1153"/>
      <c r="C2265" s="1154"/>
      <c r="D2265" s="1155" t="s">
        <v>2</v>
      </c>
      <c r="E2265" s="1156"/>
      <c r="F2265" s="1156"/>
      <c r="G2265" s="1156"/>
      <c r="H2265" s="1156"/>
      <c r="I2265" s="1156"/>
      <c r="J2265" s="1156"/>
      <c r="K2265" s="1156"/>
      <c r="L2265" s="1157"/>
      <c r="M2265" s="1158"/>
      <c r="N2265" s="1158"/>
    </row>
    <row r="2266" spans="1:14" ht="15.75">
      <c r="A2266" s="1161" t="s">
        <v>3</v>
      </c>
      <c r="B2266" s="1161" t="s">
        <v>4</v>
      </c>
      <c r="C2266" s="1163" t="s">
        <v>5</v>
      </c>
      <c r="D2266" s="1165" t="s">
        <v>6</v>
      </c>
      <c r="E2266" s="1151" t="s">
        <v>7</v>
      </c>
      <c r="F2266" s="1153"/>
      <c r="G2266" s="1153"/>
      <c r="H2266" s="1153"/>
      <c r="I2266" s="1153"/>
      <c r="J2266" s="1153"/>
      <c r="K2266" s="1153"/>
      <c r="L2266" s="1154"/>
      <c r="M2266" s="1159"/>
      <c r="N2266" s="1159"/>
    </row>
    <row r="2267" spans="1:14" ht="15.75">
      <c r="A2267" s="1162"/>
      <c r="B2267" s="1162"/>
      <c r="C2267" s="1164"/>
      <c r="D2267" s="1166"/>
      <c r="E2267" s="1151" t="s">
        <v>8</v>
      </c>
      <c r="F2267" s="1153"/>
      <c r="G2267" s="1153"/>
      <c r="H2267" s="1153"/>
      <c r="I2267" s="1153"/>
      <c r="J2267" s="1153"/>
      <c r="K2267" s="1154"/>
      <c r="L2267" s="23" t="s">
        <v>9</v>
      </c>
      <c r="M2267" s="1160"/>
      <c r="N2267" s="1160"/>
    </row>
    <row r="2268" spans="1:14" ht="15.75">
      <c r="A2268" s="3"/>
      <c r="B2268" s="3"/>
      <c r="C2268" s="1167" t="s">
        <v>605</v>
      </c>
      <c r="D2268" s="782" t="s">
        <v>29</v>
      </c>
      <c r="E2268" s="1138" t="s">
        <v>38</v>
      </c>
      <c r="F2268" s="1150"/>
      <c r="G2268" s="1150"/>
      <c r="H2268" s="1150"/>
      <c r="I2268" s="1150"/>
      <c r="J2268" s="1139"/>
      <c r="K2268" s="1170"/>
      <c r="L2268" s="1171"/>
      <c r="M2268" s="1172"/>
      <c r="N2268" s="7"/>
    </row>
    <row r="2269" spans="1:14" ht="24">
      <c r="A2269" s="3"/>
      <c r="B2269" s="3"/>
      <c r="C2269" s="1168"/>
      <c r="D2269" s="29">
        <v>1</v>
      </c>
      <c r="E2269" s="1144" t="s">
        <v>30</v>
      </c>
      <c r="F2269" s="1145"/>
      <c r="G2269" s="7"/>
      <c r="H2269" s="1142">
        <v>87840</v>
      </c>
      <c r="I2269" s="1142"/>
      <c r="J2269" s="1142"/>
      <c r="K2269" s="1144">
        <v>13920</v>
      </c>
      <c r="L2269" s="1145"/>
      <c r="M2269" s="35"/>
      <c r="N2269" s="34"/>
    </row>
    <row r="2270" spans="1:14" ht="24">
      <c r="A2270" s="3"/>
      <c r="B2270" s="3"/>
      <c r="C2270" s="1168"/>
      <c r="D2270" s="781">
        <v>1001</v>
      </c>
      <c r="E2270" s="1144" t="s">
        <v>31</v>
      </c>
      <c r="F2270" s="1145"/>
      <c r="G2270" s="7"/>
      <c r="H2270" s="1142">
        <v>13284</v>
      </c>
      <c r="I2270" s="1142"/>
      <c r="J2270" s="1142"/>
      <c r="K2270" s="1144">
        <v>4569</v>
      </c>
      <c r="L2270" s="1145"/>
      <c r="M2270" s="35"/>
      <c r="N2270" s="34"/>
    </row>
    <row r="2271" spans="1:14" ht="24">
      <c r="A2271" s="3"/>
      <c r="B2271" s="3"/>
      <c r="C2271" s="1168"/>
      <c r="D2271" s="781">
        <v>1810</v>
      </c>
      <c r="E2271" s="1144" t="s">
        <v>595</v>
      </c>
      <c r="F2271" s="1145"/>
      <c r="G2271" s="7"/>
      <c r="H2271" s="1142">
        <v>131760</v>
      </c>
      <c r="I2271" s="1142"/>
      <c r="J2271" s="1142"/>
      <c r="K2271" s="1144">
        <v>37920</v>
      </c>
      <c r="L2271" s="1145"/>
      <c r="M2271" s="785"/>
      <c r="N2271" s="34"/>
    </row>
    <row r="2272" spans="1:14" ht="24">
      <c r="A2272" s="3"/>
      <c r="B2272" s="3"/>
      <c r="C2272" s="1168"/>
      <c r="D2272" s="781">
        <v>1947</v>
      </c>
      <c r="E2272" s="1144" t="s">
        <v>73</v>
      </c>
      <c r="F2272" s="1145"/>
      <c r="G2272" s="7"/>
      <c r="H2272" s="1142">
        <v>3690</v>
      </c>
      <c r="I2272" s="1142"/>
      <c r="J2272" s="1142"/>
      <c r="K2272" s="1144">
        <v>1269</v>
      </c>
      <c r="L2272" s="1145"/>
      <c r="M2272" s="785"/>
      <c r="N2272" s="34"/>
    </row>
    <row r="2273" spans="1:14" ht="24.75">
      <c r="A2273" s="3"/>
      <c r="B2273" s="3"/>
      <c r="C2273" s="1168"/>
      <c r="D2273" s="781">
        <v>1978</v>
      </c>
      <c r="E2273" s="1144" t="s">
        <v>74</v>
      </c>
      <c r="F2273" s="1145"/>
      <c r="G2273" s="7"/>
      <c r="H2273" s="1142">
        <v>21000</v>
      </c>
      <c r="I2273" s="1142"/>
      <c r="J2273" s="1142"/>
      <c r="K2273" s="1144">
        <v>3000</v>
      </c>
      <c r="L2273" s="1145"/>
      <c r="M2273" s="785"/>
      <c r="N2273" s="31"/>
    </row>
    <row r="2274" spans="1:14" ht="24.75">
      <c r="A2274" s="3"/>
      <c r="B2274" s="3"/>
      <c r="C2274" s="1168"/>
      <c r="D2274" s="781">
        <v>2347</v>
      </c>
      <c r="E2274" s="1144" t="s">
        <v>600</v>
      </c>
      <c r="F2274" s="1145"/>
      <c r="G2274" s="7"/>
      <c r="H2274" s="1173">
        <v>8881</v>
      </c>
      <c r="I2274" s="1174"/>
      <c r="J2274" s="1175"/>
      <c r="K2274" s="1144">
        <v>1837</v>
      </c>
      <c r="L2274" s="1145"/>
      <c r="M2274" s="785"/>
      <c r="N2274" s="31"/>
    </row>
    <row r="2275" spans="1:14" ht="24">
      <c r="A2275" s="3"/>
      <c r="B2275" s="3"/>
      <c r="C2275" s="1169"/>
      <c r="D2275" s="781">
        <v>2363</v>
      </c>
      <c r="E2275" s="1144" t="s">
        <v>72</v>
      </c>
      <c r="F2275" s="1145"/>
      <c r="G2275" s="7"/>
      <c r="H2275" s="1142">
        <v>25000</v>
      </c>
      <c r="I2275" s="1142"/>
      <c r="J2275" s="1142"/>
      <c r="K2275" s="1143">
        <v>5000</v>
      </c>
      <c r="L2275" s="1143"/>
      <c r="M2275" s="38"/>
      <c r="N2275" s="30"/>
    </row>
    <row r="2276" spans="1:14" ht="24">
      <c r="A2276" s="3"/>
      <c r="B2276" s="3"/>
      <c r="C2276" s="7" t="s">
        <v>603</v>
      </c>
      <c r="D2276" s="781">
        <v>1518</v>
      </c>
      <c r="E2276" s="1144" t="s">
        <v>594</v>
      </c>
      <c r="F2276" s="1145"/>
      <c r="G2276" s="7"/>
      <c r="H2276" s="1142">
        <v>500</v>
      </c>
      <c r="I2276" s="1142"/>
      <c r="J2276" s="1142"/>
      <c r="K2276" s="1144">
        <v>500</v>
      </c>
      <c r="L2276" s="1145"/>
      <c r="M2276" s="787"/>
      <c r="N2276" s="7"/>
    </row>
    <row r="2277" spans="1:14" ht="15.75">
      <c r="A2277" s="3"/>
      <c r="B2277" s="3"/>
      <c r="C2277" s="7"/>
      <c r="D2277" s="781">
        <v>1981</v>
      </c>
      <c r="E2277" s="1146" t="s">
        <v>71</v>
      </c>
      <c r="F2277" s="1146"/>
      <c r="G2277" s="7"/>
      <c r="H2277" s="1142">
        <v>6000</v>
      </c>
      <c r="I2277" s="1142"/>
      <c r="J2277" s="1142"/>
      <c r="K2277" s="1144">
        <v>1000</v>
      </c>
      <c r="L2277" s="1145"/>
      <c r="M2277" s="795"/>
      <c r="N2277" s="7"/>
    </row>
    <row r="2278" spans="1:14" ht="24">
      <c r="A2278" s="3"/>
      <c r="B2278" s="3"/>
      <c r="C2278" s="7"/>
      <c r="D2278" s="781"/>
      <c r="E2278" s="1146"/>
      <c r="F2278" s="1146"/>
      <c r="G2278" s="36"/>
      <c r="H2278" s="1142"/>
      <c r="I2278" s="1142"/>
      <c r="J2278" s="1142"/>
      <c r="K2278" s="787"/>
      <c r="L2278" s="787"/>
      <c r="M2278" s="787"/>
      <c r="N2278" s="7"/>
    </row>
    <row r="2279" spans="1:14" ht="15.75">
      <c r="A2279" s="3"/>
      <c r="B2279" s="3"/>
      <c r="C2279" s="7"/>
      <c r="D2279" s="781"/>
      <c r="E2279" s="1146"/>
      <c r="F2279" s="1146"/>
      <c r="G2279" s="36"/>
      <c r="H2279" s="1142"/>
      <c r="I2279" s="1142"/>
      <c r="J2279" s="1142"/>
      <c r="K2279" s="7"/>
      <c r="L2279" s="7"/>
      <c r="M2279" s="7"/>
      <c r="N2279" s="7"/>
    </row>
    <row r="2280" spans="1:14" ht="15.75">
      <c r="A2280" s="3"/>
      <c r="B2280" s="3"/>
      <c r="C2280" s="7"/>
      <c r="D2280" s="781"/>
      <c r="E2280" s="1146"/>
      <c r="F2280" s="1146"/>
      <c r="G2280" s="36"/>
      <c r="H2280" s="1142"/>
      <c r="I2280" s="1142"/>
      <c r="J2280" s="1142"/>
      <c r="K2280" s="7"/>
      <c r="L2280" s="7"/>
      <c r="M2280" s="7"/>
      <c r="N2280" s="7"/>
    </row>
    <row r="2281" spans="1:14" ht="15.75">
      <c r="A2281" s="3"/>
      <c r="B2281" s="3"/>
      <c r="C2281" s="7"/>
      <c r="D2281" s="781"/>
      <c r="E2281" s="1146"/>
      <c r="F2281" s="1146"/>
      <c r="G2281" s="32"/>
      <c r="H2281" s="1147"/>
      <c r="I2281" s="1147"/>
      <c r="J2281" s="1147"/>
      <c r="K2281" s="7"/>
      <c r="L2281" s="7"/>
      <c r="M2281" s="7"/>
      <c r="N2281" s="7"/>
    </row>
    <row r="2282" spans="1:14" ht="15.75">
      <c r="A2282" s="3"/>
      <c r="B2282" s="3"/>
      <c r="C2282" s="7"/>
      <c r="D2282" s="781"/>
      <c r="E2282" s="1148" t="s">
        <v>190</v>
      </c>
      <c r="F2282" s="1149"/>
      <c r="G2282" s="796"/>
      <c r="H2282" s="1138">
        <v>297956</v>
      </c>
      <c r="I2282" s="1150"/>
      <c r="J2282" s="1139"/>
      <c r="K2282" s="1151">
        <f>SUM(K2269:L2277)</f>
        <v>69015</v>
      </c>
      <c r="L2282" s="1152"/>
      <c r="M2282" s="1138" t="s">
        <v>601</v>
      </c>
      <c r="N2282" s="1139"/>
    </row>
    <row r="2285" spans="1:14" ht="18.75">
      <c r="A2285" s="1140" t="s">
        <v>12</v>
      </c>
      <c r="B2285" s="1140"/>
      <c r="C2285" s="1140"/>
      <c r="D2285" s="1141" t="s">
        <v>588</v>
      </c>
      <c r="E2285" s="1141"/>
      <c r="F2285" s="1141"/>
      <c r="G2285" s="1141"/>
      <c r="H2285" s="1141"/>
      <c r="I2285" s="19"/>
      <c r="J2285" s="5"/>
      <c r="K2285" s="5"/>
      <c r="L2285" s="786" t="s">
        <v>13</v>
      </c>
      <c r="M2285" s="786"/>
      <c r="N2285" s="786"/>
    </row>
    <row r="2286" spans="1:14" ht="49.5" customHeight="1">
      <c r="A2286" s="1176" t="s">
        <v>14</v>
      </c>
      <c r="B2286" s="1176"/>
      <c r="C2286" s="1176"/>
      <c r="D2286" s="1176"/>
      <c r="E2286" s="1176"/>
      <c r="F2286" s="1176"/>
      <c r="G2286" s="1176"/>
      <c r="H2286" s="1176"/>
      <c r="I2286" s="1176"/>
      <c r="J2286" s="1176"/>
      <c r="K2286" s="1176"/>
      <c r="L2286" s="1176"/>
      <c r="M2286" s="1176"/>
      <c r="N2286" s="1176"/>
    </row>
    <row r="2288" spans="1:14" ht="15.75">
      <c r="A2288" s="1177" t="s">
        <v>23</v>
      </c>
      <c r="B2288" s="1177"/>
      <c r="C2288" s="46">
        <v>45366</v>
      </c>
      <c r="D2288" s="10"/>
      <c r="E2288" s="1178" t="s">
        <v>21</v>
      </c>
      <c r="F2288" s="1178"/>
      <c r="G2288" s="1178"/>
      <c r="H2288" s="11"/>
      <c r="I2288" s="8"/>
      <c r="J2288" s="8"/>
      <c r="K2288" s="8"/>
      <c r="L2288" s="8"/>
      <c r="M2288" s="8"/>
      <c r="N2288" s="8"/>
    </row>
    <row r="2289" spans="1:14" ht="15.75">
      <c r="A2289" s="1179" t="s">
        <v>26</v>
      </c>
      <c r="B2289" s="1179"/>
      <c r="C2289" s="793" t="s">
        <v>27</v>
      </c>
      <c r="D2289" s="12"/>
      <c r="E2289" s="1180" t="s">
        <v>20</v>
      </c>
      <c r="F2289" s="1180"/>
      <c r="G2289" s="1180"/>
      <c r="H2289" s="1180"/>
      <c r="I2289" s="8"/>
      <c r="J2289" s="1181">
        <v>45352</v>
      </c>
      <c r="K2289" s="1182"/>
      <c r="L2289" s="1183"/>
      <c r="M2289" s="13"/>
      <c r="N2289" s="12"/>
    </row>
    <row r="2290" spans="1:14" ht="15.75">
      <c r="A2290" s="1179" t="s">
        <v>15</v>
      </c>
      <c r="B2290" s="1179"/>
      <c r="C2290" s="793" t="s">
        <v>17</v>
      </c>
      <c r="D2290" s="12"/>
      <c r="E2290" s="1180" t="s">
        <v>18</v>
      </c>
      <c r="F2290" s="1180"/>
      <c r="G2290" s="1180"/>
      <c r="H2290" s="1180"/>
      <c r="I2290" s="8"/>
      <c r="J2290" s="1184" t="s">
        <v>657</v>
      </c>
      <c r="K2290" s="1184"/>
      <c r="L2290" s="1184"/>
      <c r="M2290" s="1184"/>
      <c r="N2290" s="1184"/>
    </row>
    <row r="2291" spans="1:14" ht="18.75">
      <c r="A2291" s="1179" t="s">
        <v>16</v>
      </c>
      <c r="B2291" s="1179"/>
      <c r="C2291" s="791">
        <v>90013625</v>
      </c>
      <c r="D2291" s="10"/>
      <c r="E2291" s="1178" t="s">
        <v>19</v>
      </c>
      <c r="F2291" s="1178"/>
      <c r="G2291" s="1178"/>
      <c r="H2291" s="1178"/>
      <c r="I2291" s="1178"/>
      <c r="J2291" s="1185" t="s">
        <v>658</v>
      </c>
      <c r="K2291" s="1186"/>
      <c r="L2291" s="1186"/>
      <c r="M2291" s="1186"/>
      <c r="N2291" s="1187"/>
    </row>
    <row r="2292" spans="1:14" ht="15.75">
      <c r="A2292" s="1188" t="s">
        <v>0</v>
      </c>
      <c r="B2292" s="1188"/>
      <c r="C2292" s="33">
        <v>8220339402753</v>
      </c>
      <c r="D2292" s="8"/>
      <c r="E2292" s="1180" t="s">
        <v>22</v>
      </c>
      <c r="F2292" s="1180"/>
      <c r="G2292" s="1180"/>
      <c r="H2292" s="1189" t="s">
        <v>57</v>
      </c>
      <c r="I2292" s="1189"/>
      <c r="J2292" s="1190" t="s">
        <v>24</v>
      </c>
      <c r="K2292" s="1190"/>
      <c r="L2292" s="1190"/>
      <c r="M2292" s="1182" t="s">
        <v>598</v>
      </c>
      <c r="N2292" s="1183"/>
    </row>
    <row r="2293" spans="1:14" ht="15.75">
      <c r="A2293" s="1151" t="s">
        <v>1</v>
      </c>
      <c r="B2293" s="1153"/>
      <c r="C2293" s="1154"/>
      <c r="D2293" s="1155" t="s">
        <v>2</v>
      </c>
      <c r="E2293" s="1156"/>
      <c r="F2293" s="1156"/>
      <c r="G2293" s="1156"/>
      <c r="H2293" s="1156"/>
      <c r="I2293" s="1156"/>
      <c r="J2293" s="1156"/>
      <c r="K2293" s="1156"/>
      <c r="L2293" s="1157"/>
      <c r="M2293" s="1158"/>
      <c r="N2293" s="1158"/>
    </row>
    <row r="2294" spans="1:14" ht="15.75">
      <c r="A2294" s="1161" t="s">
        <v>3</v>
      </c>
      <c r="B2294" s="1161" t="s">
        <v>4</v>
      </c>
      <c r="C2294" s="1163" t="s">
        <v>5</v>
      </c>
      <c r="D2294" s="1165" t="s">
        <v>6</v>
      </c>
      <c r="E2294" s="1151" t="s">
        <v>7</v>
      </c>
      <c r="F2294" s="1153"/>
      <c r="G2294" s="1153"/>
      <c r="H2294" s="1153"/>
      <c r="I2294" s="1153"/>
      <c r="J2294" s="1153"/>
      <c r="K2294" s="1153"/>
      <c r="L2294" s="1154"/>
      <c r="M2294" s="1159"/>
      <c r="N2294" s="1159"/>
    </row>
    <row r="2295" spans="1:14" ht="15.75">
      <c r="A2295" s="1162"/>
      <c r="B2295" s="1162"/>
      <c r="C2295" s="1164"/>
      <c r="D2295" s="1166"/>
      <c r="E2295" s="1151" t="s">
        <v>8</v>
      </c>
      <c r="F2295" s="1153"/>
      <c r="G2295" s="1153"/>
      <c r="H2295" s="1153"/>
      <c r="I2295" s="1153"/>
      <c r="J2295" s="1153"/>
      <c r="K2295" s="1154"/>
      <c r="L2295" s="23" t="s">
        <v>9</v>
      </c>
      <c r="M2295" s="1160"/>
      <c r="N2295" s="1160"/>
    </row>
    <row r="2296" spans="1:14" ht="15.75" customHeight="1">
      <c r="A2296" s="3"/>
      <c r="B2296" s="3"/>
      <c r="C2296" s="1265"/>
      <c r="D2296" s="792" t="s">
        <v>29</v>
      </c>
      <c r="E2296" s="1138" t="s">
        <v>659</v>
      </c>
      <c r="F2296" s="1150"/>
      <c r="G2296" s="1150"/>
      <c r="H2296" s="1150"/>
      <c r="I2296" s="1150"/>
      <c r="J2296" s="1139"/>
      <c r="K2296" s="1170"/>
      <c r="L2296" s="1171"/>
      <c r="M2296" s="1172"/>
      <c r="N2296" s="7"/>
    </row>
    <row r="2297" spans="1:14" ht="24">
      <c r="A2297" s="3"/>
      <c r="B2297" s="3"/>
      <c r="C2297" s="1266"/>
      <c r="D2297" s="29">
        <v>1</v>
      </c>
      <c r="E2297" s="1144" t="s">
        <v>30</v>
      </c>
      <c r="F2297" s="1145"/>
      <c r="G2297" s="7"/>
      <c r="H2297" s="1142">
        <v>73920</v>
      </c>
      <c r="I2297" s="1142"/>
      <c r="J2297" s="1142"/>
      <c r="K2297" s="1144"/>
      <c r="L2297" s="1145"/>
      <c r="M2297" s="35"/>
      <c r="N2297" s="34"/>
    </row>
    <row r="2298" spans="1:14" ht="24">
      <c r="A2298" s="3"/>
      <c r="B2298" s="3"/>
      <c r="C2298" s="1266"/>
      <c r="D2298" s="789">
        <v>1001</v>
      </c>
      <c r="E2298" s="1144" t="s">
        <v>31</v>
      </c>
      <c r="F2298" s="1145"/>
      <c r="G2298" s="7"/>
      <c r="H2298" s="1142">
        <v>8715</v>
      </c>
      <c r="I2298" s="1142"/>
      <c r="J2298" s="1142"/>
      <c r="K2298" s="1144"/>
      <c r="L2298" s="1145"/>
      <c r="M2298" s="35"/>
      <c r="N2298" s="34"/>
    </row>
    <row r="2299" spans="1:14" ht="24">
      <c r="A2299" s="3"/>
      <c r="B2299" s="3"/>
      <c r="C2299" s="1266"/>
      <c r="D2299" s="789">
        <v>1210</v>
      </c>
      <c r="E2299" s="1144" t="s">
        <v>71</v>
      </c>
      <c r="F2299" s="1145"/>
      <c r="G2299" s="7"/>
      <c r="H2299" s="1142">
        <v>5000</v>
      </c>
      <c r="I2299" s="1142"/>
      <c r="J2299" s="1142"/>
      <c r="K2299" s="1144"/>
      <c r="L2299" s="1145"/>
      <c r="M2299" s="788"/>
      <c r="N2299" s="34"/>
    </row>
    <row r="2300" spans="1:14" ht="24">
      <c r="A2300" s="3"/>
      <c r="B2300" s="3"/>
      <c r="C2300" s="1266"/>
      <c r="D2300" s="789">
        <v>1530</v>
      </c>
      <c r="E2300" s="1144" t="s">
        <v>660</v>
      </c>
      <c r="F2300" s="1145"/>
      <c r="G2300" s="7"/>
      <c r="H2300" s="1142">
        <v>200</v>
      </c>
      <c r="I2300" s="1142"/>
      <c r="J2300" s="1142"/>
      <c r="K2300" s="1144"/>
      <c r="L2300" s="1145"/>
      <c r="M2300" s="788"/>
      <c r="N2300" s="34"/>
    </row>
    <row r="2301" spans="1:14" ht="24.75">
      <c r="A2301" s="3"/>
      <c r="B2301" s="3"/>
      <c r="C2301" s="1266"/>
      <c r="D2301" s="789">
        <v>1810</v>
      </c>
      <c r="E2301" s="1144" t="s">
        <v>595</v>
      </c>
      <c r="F2301" s="1145"/>
      <c r="G2301" s="7"/>
      <c r="H2301" s="1142">
        <v>93840</v>
      </c>
      <c r="I2301" s="1142"/>
      <c r="J2301" s="1142"/>
      <c r="K2301" s="1144"/>
      <c r="L2301" s="1145"/>
      <c r="M2301" s="788"/>
      <c r="N2301" s="31"/>
    </row>
    <row r="2302" spans="1:14" ht="24.75">
      <c r="A2302" s="3"/>
      <c r="B2302" s="3"/>
      <c r="C2302" s="1266"/>
      <c r="D2302" s="789">
        <v>1947</v>
      </c>
      <c r="E2302" s="1144" t="s">
        <v>73</v>
      </c>
      <c r="F2302" s="1145"/>
      <c r="G2302" s="7"/>
      <c r="H2302" s="1173">
        <v>2421</v>
      </c>
      <c r="I2302" s="1174"/>
      <c r="J2302" s="1175"/>
      <c r="K2302" s="1144"/>
      <c r="L2302" s="1145"/>
      <c r="M2302" s="788"/>
      <c r="N2302" s="31"/>
    </row>
    <row r="2303" spans="1:14" ht="24">
      <c r="A2303" s="3"/>
      <c r="B2303" s="3"/>
      <c r="C2303" s="1266"/>
      <c r="D2303" s="789">
        <v>1978</v>
      </c>
      <c r="E2303" s="1144" t="s">
        <v>74</v>
      </c>
      <c r="F2303" s="1145"/>
      <c r="G2303" s="7"/>
      <c r="H2303" s="1142">
        <v>18000</v>
      </c>
      <c r="I2303" s="1142"/>
      <c r="J2303" s="1142"/>
      <c r="K2303" s="1143"/>
      <c r="L2303" s="1143"/>
      <c r="M2303" s="38"/>
      <c r="N2303" s="30"/>
    </row>
    <row r="2304" spans="1:14" ht="24">
      <c r="A2304" s="3"/>
      <c r="B2304" s="3"/>
      <c r="C2304" s="1266"/>
      <c r="D2304" s="789">
        <v>2347</v>
      </c>
      <c r="E2304" s="1144" t="s">
        <v>458</v>
      </c>
      <c r="F2304" s="1145"/>
      <c r="G2304" s="7"/>
      <c r="H2304" s="1142">
        <v>6281</v>
      </c>
      <c r="I2304" s="1142"/>
      <c r="J2304" s="1142"/>
      <c r="K2304" s="1144"/>
      <c r="L2304" s="1145"/>
      <c r="M2304" s="794"/>
      <c r="N2304" s="7"/>
    </row>
    <row r="2305" spans="1:14" ht="15.75">
      <c r="A2305" s="3"/>
      <c r="B2305" s="3"/>
      <c r="C2305" s="1266"/>
      <c r="D2305" s="789">
        <v>2379</v>
      </c>
      <c r="E2305" s="1146" t="s">
        <v>647</v>
      </c>
      <c r="F2305" s="1146"/>
      <c r="G2305" s="7"/>
      <c r="H2305" s="1142">
        <v>19677</v>
      </c>
      <c r="I2305" s="1142"/>
      <c r="J2305" s="1142"/>
      <c r="K2305" s="1144"/>
      <c r="L2305" s="1145"/>
      <c r="M2305" s="795"/>
      <c r="N2305" s="7"/>
    </row>
    <row r="2306" spans="1:14" ht="24">
      <c r="A2306" s="3"/>
      <c r="B2306" s="3"/>
      <c r="C2306" s="1266"/>
      <c r="D2306" s="789">
        <v>2363</v>
      </c>
      <c r="E2306" s="1146" t="s">
        <v>72</v>
      </c>
      <c r="F2306" s="1146"/>
      <c r="G2306" s="36"/>
      <c r="H2306" s="1142">
        <v>15000</v>
      </c>
      <c r="I2306" s="1142"/>
      <c r="J2306" s="1142"/>
      <c r="K2306" s="840"/>
      <c r="L2306" s="841"/>
      <c r="M2306" s="1464"/>
      <c r="N2306" s="1465"/>
    </row>
    <row r="2307" spans="1:14" ht="15.75" customHeight="1">
      <c r="A2307" s="3"/>
      <c r="B2307" s="3"/>
      <c r="C2307" s="1266"/>
      <c r="D2307" s="789"/>
      <c r="E2307" s="1146"/>
      <c r="F2307" s="1146"/>
      <c r="G2307" s="36"/>
      <c r="H2307" s="1142"/>
      <c r="I2307" s="1142"/>
      <c r="J2307" s="1142"/>
      <c r="K2307" s="842"/>
      <c r="L2307" s="843"/>
      <c r="M2307" s="1466"/>
      <c r="N2307" s="1467"/>
    </row>
    <row r="2308" spans="1:14" ht="15.75" customHeight="1">
      <c r="A2308" s="3"/>
      <c r="B2308" s="3"/>
      <c r="C2308" s="1266"/>
      <c r="D2308" s="789"/>
      <c r="E2308" s="1146"/>
      <c r="F2308" s="1146"/>
      <c r="G2308" s="36"/>
      <c r="H2308" s="1142"/>
      <c r="I2308" s="1142"/>
      <c r="J2308" s="1142"/>
      <c r="K2308" s="842"/>
      <c r="L2308" s="843"/>
      <c r="M2308" s="1466"/>
      <c r="N2308" s="1467"/>
    </row>
    <row r="2309" spans="1:14" ht="15.75" customHeight="1">
      <c r="A2309" s="3"/>
      <c r="B2309" s="3"/>
      <c r="C2309" s="1266"/>
      <c r="D2309" s="789"/>
      <c r="E2309" s="1146"/>
      <c r="F2309" s="1146"/>
      <c r="G2309" s="32"/>
      <c r="H2309" s="1147"/>
      <c r="I2309" s="1147"/>
      <c r="J2309" s="1147"/>
      <c r="K2309" s="844"/>
      <c r="L2309" s="845"/>
      <c r="M2309" s="1468"/>
      <c r="N2309" s="1469"/>
    </row>
    <row r="2310" spans="1:14" ht="15.75">
      <c r="A2310" s="3"/>
      <c r="B2310" s="3"/>
      <c r="C2310" s="1394"/>
      <c r="D2310" s="789"/>
      <c r="E2310" s="1148" t="s">
        <v>190</v>
      </c>
      <c r="F2310" s="1149"/>
      <c r="G2310" s="796"/>
      <c r="H2310" s="1138">
        <v>243054</v>
      </c>
      <c r="I2310" s="1150"/>
      <c r="J2310" s="1139"/>
      <c r="K2310" s="1151"/>
      <c r="L2310" s="1152"/>
      <c r="M2310" s="1138"/>
      <c r="N2310" s="1139"/>
    </row>
    <row r="2311" spans="1:14" ht="16.5" customHeight="1"/>
    <row r="2312" spans="1:14" ht="13.5" customHeight="1"/>
    <row r="2313" spans="1:14" ht="18.75" hidden="1">
      <c r="A2313" s="1140" t="s">
        <v>12</v>
      </c>
      <c r="B2313" s="1140"/>
      <c r="C2313" s="1140"/>
      <c r="D2313" s="1141" t="s">
        <v>588</v>
      </c>
      <c r="E2313" s="1141"/>
      <c r="F2313" s="1141"/>
      <c r="G2313" s="1141"/>
      <c r="H2313" s="1141"/>
      <c r="I2313" s="19"/>
      <c r="J2313" s="5"/>
      <c r="K2313" s="5"/>
      <c r="L2313" s="790" t="s">
        <v>13</v>
      </c>
      <c r="M2313" s="790"/>
      <c r="N2313" s="790"/>
    </row>
    <row r="2314" spans="1:14" ht="13.5" customHeight="1">
      <c r="A2314" s="1140" t="s">
        <v>12</v>
      </c>
      <c r="B2314" s="1140"/>
      <c r="C2314" s="1140"/>
      <c r="D2314" s="1141" t="s">
        <v>588</v>
      </c>
      <c r="E2314" s="1141"/>
      <c r="F2314" s="1141"/>
      <c r="G2314" s="1141"/>
      <c r="H2314" s="1141"/>
      <c r="I2314" s="19"/>
      <c r="J2314" s="5"/>
      <c r="K2314" s="5"/>
      <c r="L2314" s="839" t="s">
        <v>13</v>
      </c>
      <c r="M2314" s="839"/>
      <c r="N2314" s="839"/>
    </row>
    <row r="2315" spans="1:14" ht="65.25" customHeight="1">
      <c r="A2315" s="1176" t="s">
        <v>14</v>
      </c>
      <c r="B2315" s="1176"/>
      <c r="C2315" s="1176"/>
      <c r="D2315" s="1176"/>
      <c r="E2315" s="1176"/>
      <c r="F2315" s="1176"/>
      <c r="G2315" s="1176"/>
      <c r="H2315" s="1176"/>
      <c r="I2315" s="1176"/>
      <c r="J2315" s="1176"/>
      <c r="K2315" s="1176"/>
      <c r="L2315" s="1176"/>
      <c r="M2315" s="1176"/>
      <c r="N2315" s="1176"/>
    </row>
    <row r="2317" spans="1:14" ht="15.75">
      <c r="A2317" s="1177" t="s">
        <v>23</v>
      </c>
      <c r="B2317" s="1177"/>
      <c r="C2317" s="46">
        <v>45114</v>
      </c>
      <c r="D2317" s="10"/>
      <c r="E2317" s="1178" t="s">
        <v>21</v>
      </c>
      <c r="F2317" s="1178"/>
      <c r="G2317" s="1178"/>
      <c r="H2317" s="11"/>
      <c r="I2317" s="8"/>
      <c r="J2317" s="8"/>
      <c r="K2317" s="8"/>
      <c r="L2317" s="8"/>
      <c r="M2317" s="8"/>
      <c r="N2317" s="8"/>
    </row>
    <row r="2318" spans="1:14" ht="15.75">
      <c r="A2318" s="1179" t="s">
        <v>26</v>
      </c>
      <c r="B2318" s="1179"/>
      <c r="C2318" s="793" t="s">
        <v>27</v>
      </c>
      <c r="D2318" s="12"/>
      <c r="E2318" s="1180" t="s">
        <v>20</v>
      </c>
      <c r="F2318" s="1180"/>
      <c r="G2318" s="1180"/>
      <c r="H2318" s="1180"/>
      <c r="I2318" s="8"/>
      <c r="J2318" s="1181">
        <v>45108</v>
      </c>
      <c r="K2318" s="1182"/>
      <c r="L2318" s="1183"/>
      <c r="M2318" s="13"/>
      <c r="N2318" s="12"/>
    </row>
    <row r="2319" spans="1:14" ht="15.75">
      <c r="A2319" s="1179" t="s">
        <v>15</v>
      </c>
      <c r="B2319" s="1179"/>
      <c r="C2319" s="793" t="s">
        <v>17</v>
      </c>
      <c r="D2319" s="12"/>
      <c r="E2319" s="1180" t="s">
        <v>18</v>
      </c>
      <c r="F2319" s="1180"/>
      <c r="G2319" s="1180"/>
      <c r="H2319" s="1180"/>
      <c r="I2319" s="8"/>
      <c r="J2319" s="1184" t="s">
        <v>606</v>
      </c>
      <c r="K2319" s="1184"/>
      <c r="L2319" s="1184"/>
      <c r="M2319" s="1184"/>
      <c r="N2319" s="1184"/>
    </row>
    <row r="2320" spans="1:14" ht="18.75">
      <c r="A2320" s="1179" t="s">
        <v>16</v>
      </c>
      <c r="B2320" s="1179"/>
      <c r="C2320" s="791">
        <v>90085839</v>
      </c>
      <c r="D2320" s="10"/>
      <c r="E2320" s="1178" t="s">
        <v>19</v>
      </c>
      <c r="F2320" s="1178"/>
      <c r="G2320" s="1178"/>
      <c r="H2320" s="1178"/>
      <c r="I2320" s="1178"/>
      <c r="J2320" s="1185" t="s">
        <v>368</v>
      </c>
      <c r="K2320" s="1186"/>
      <c r="L2320" s="1186"/>
      <c r="M2320" s="1186"/>
      <c r="N2320" s="1187"/>
    </row>
    <row r="2321" spans="1:14" ht="15.75">
      <c r="A2321" s="1188" t="s">
        <v>0</v>
      </c>
      <c r="B2321" s="1188"/>
      <c r="C2321" s="33">
        <v>3740536894823</v>
      </c>
      <c r="D2321" s="8"/>
      <c r="E2321" s="1180" t="s">
        <v>22</v>
      </c>
      <c r="F2321" s="1180"/>
      <c r="G2321" s="1180"/>
      <c r="H2321" s="1189" t="s">
        <v>57</v>
      </c>
      <c r="I2321" s="1189"/>
      <c r="J2321" s="1190" t="s">
        <v>24</v>
      </c>
      <c r="K2321" s="1190"/>
      <c r="L2321" s="1190"/>
      <c r="M2321" s="1182" t="s">
        <v>598</v>
      </c>
      <c r="N2321" s="1183"/>
    </row>
    <row r="2322" spans="1:14" ht="15.75">
      <c r="A2322" s="1151" t="s">
        <v>1</v>
      </c>
      <c r="B2322" s="1153"/>
      <c r="C2322" s="1154"/>
      <c r="D2322" s="1155" t="s">
        <v>2</v>
      </c>
      <c r="E2322" s="1156"/>
      <c r="F2322" s="1156"/>
      <c r="G2322" s="1156"/>
      <c r="H2322" s="1156"/>
      <c r="I2322" s="1156"/>
      <c r="J2322" s="1156"/>
      <c r="K2322" s="1156"/>
      <c r="L2322" s="1157"/>
      <c r="M2322" s="1158"/>
      <c r="N2322" s="1158"/>
    </row>
    <row r="2323" spans="1:14" ht="15.75">
      <c r="A2323" s="1161" t="s">
        <v>3</v>
      </c>
      <c r="B2323" s="1161" t="s">
        <v>4</v>
      </c>
      <c r="C2323" s="1163" t="s">
        <v>5</v>
      </c>
      <c r="D2323" s="1165" t="s">
        <v>6</v>
      </c>
      <c r="E2323" s="1151" t="s">
        <v>7</v>
      </c>
      <c r="F2323" s="1153"/>
      <c r="G2323" s="1153"/>
      <c r="H2323" s="1153"/>
      <c r="I2323" s="1153"/>
      <c r="J2323" s="1153"/>
      <c r="K2323" s="1153"/>
      <c r="L2323" s="1154"/>
      <c r="M2323" s="1159"/>
      <c r="N2323" s="1159"/>
    </row>
    <row r="2324" spans="1:14" ht="15.75">
      <c r="A2324" s="1162"/>
      <c r="B2324" s="1162"/>
      <c r="C2324" s="1164"/>
      <c r="D2324" s="1166"/>
      <c r="E2324" s="1151" t="s">
        <v>8</v>
      </c>
      <c r="F2324" s="1153"/>
      <c r="G2324" s="1153"/>
      <c r="H2324" s="1153"/>
      <c r="I2324" s="1153"/>
      <c r="J2324" s="1153"/>
      <c r="K2324" s="1154"/>
      <c r="L2324" s="23" t="s">
        <v>9</v>
      </c>
      <c r="M2324" s="1160"/>
      <c r="N2324" s="1160"/>
    </row>
    <row r="2325" spans="1:14" ht="15.75">
      <c r="A2325" s="3"/>
      <c r="B2325" s="3"/>
      <c r="C2325" s="1167" t="s">
        <v>605</v>
      </c>
      <c r="D2325" s="792" t="s">
        <v>29</v>
      </c>
      <c r="E2325" s="1138" t="s">
        <v>38</v>
      </c>
      <c r="F2325" s="1150"/>
      <c r="G2325" s="1150"/>
      <c r="H2325" s="1150"/>
      <c r="I2325" s="1150"/>
      <c r="J2325" s="1139"/>
      <c r="K2325" s="1170"/>
      <c r="L2325" s="1171"/>
      <c r="M2325" s="1172"/>
      <c r="N2325" s="7"/>
    </row>
    <row r="2326" spans="1:14" ht="24">
      <c r="A2326" s="3"/>
      <c r="B2326" s="3"/>
      <c r="C2326" s="1168"/>
      <c r="D2326" s="29">
        <v>1</v>
      </c>
      <c r="E2326" s="1144" t="s">
        <v>30</v>
      </c>
      <c r="F2326" s="1145"/>
      <c r="G2326" s="7"/>
      <c r="H2326" s="1142">
        <v>87840</v>
      </c>
      <c r="I2326" s="1142"/>
      <c r="J2326" s="1142"/>
      <c r="K2326" s="1144">
        <v>1140</v>
      </c>
      <c r="L2326" s="1145"/>
      <c r="M2326" s="35"/>
      <c r="N2326" s="34"/>
    </row>
    <row r="2327" spans="1:14" ht="24">
      <c r="A2327" s="3"/>
      <c r="B2327" s="3"/>
      <c r="C2327" s="1168"/>
      <c r="D2327" s="789">
        <v>1001</v>
      </c>
      <c r="E2327" s="1144" t="s">
        <v>31</v>
      </c>
      <c r="F2327" s="1145"/>
      <c r="G2327" s="7"/>
      <c r="H2327" s="1142">
        <v>13284</v>
      </c>
      <c r="I2327" s="1142"/>
      <c r="J2327" s="1142"/>
      <c r="K2327" s="1144">
        <v>4569</v>
      </c>
      <c r="L2327" s="1145"/>
      <c r="M2327" s="35"/>
      <c r="N2327" s="34"/>
    </row>
    <row r="2328" spans="1:14" ht="24">
      <c r="A2328" s="3"/>
      <c r="B2328" s="3"/>
      <c r="C2328" s="1168"/>
      <c r="D2328" s="789">
        <v>1810</v>
      </c>
      <c r="E2328" s="1144" t="s">
        <v>595</v>
      </c>
      <c r="F2328" s="1145"/>
      <c r="G2328" s="7"/>
      <c r="H2328" s="1142">
        <v>131760</v>
      </c>
      <c r="I2328" s="1142"/>
      <c r="J2328" s="1142"/>
      <c r="K2328" s="1144">
        <v>31530</v>
      </c>
      <c r="L2328" s="1145"/>
      <c r="M2328" s="788"/>
      <c r="N2328" s="34"/>
    </row>
    <row r="2329" spans="1:14" ht="24">
      <c r="A2329" s="3"/>
      <c r="B2329" s="3"/>
      <c r="C2329" s="1168"/>
      <c r="D2329" s="789">
        <v>1947</v>
      </c>
      <c r="E2329" s="1144" t="s">
        <v>73</v>
      </c>
      <c r="F2329" s="1145"/>
      <c r="G2329" s="7"/>
      <c r="H2329" s="1142">
        <v>3690</v>
      </c>
      <c r="I2329" s="1142"/>
      <c r="J2329" s="1142"/>
      <c r="K2329" s="1144">
        <v>1844</v>
      </c>
      <c r="L2329" s="1145"/>
      <c r="M2329" s="788"/>
      <c r="N2329" s="34"/>
    </row>
    <row r="2330" spans="1:14" ht="24.75">
      <c r="A2330" s="3"/>
      <c r="B2330" s="3"/>
      <c r="C2330" s="1168"/>
      <c r="D2330" s="789">
        <v>1978</v>
      </c>
      <c r="E2330" s="1144" t="s">
        <v>74</v>
      </c>
      <c r="F2330" s="1145"/>
      <c r="G2330" s="7"/>
      <c r="H2330" s="1142">
        <v>21000</v>
      </c>
      <c r="I2330" s="1142"/>
      <c r="J2330" s="1142"/>
      <c r="K2330" s="1144">
        <v>3000</v>
      </c>
      <c r="L2330" s="1145"/>
      <c r="M2330" s="788"/>
      <c r="N2330" s="31"/>
    </row>
    <row r="2331" spans="1:14" ht="24.75">
      <c r="A2331" s="3"/>
      <c r="B2331" s="3"/>
      <c r="C2331" s="1168"/>
      <c r="D2331" s="789">
        <v>2347</v>
      </c>
      <c r="E2331" s="1144" t="s">
        <v>600</v>
      </c>
      <c r="F2331" s="1145"/>
      <c r="G2331" s="7"/>
      <c r="H2331" s="1173">
        <v>8882</v>
      </c>
      <c r="I2331" s="1174"/>
      <c r="J2331" s="1175"/>
      <c r="K2331" s="1144">
        <v>546</v>
      </c>
      <c r="L2331" s="1145"/>
      <c r="M2331" s="788"/>
      <c r="N2331" s="31"/>
    </row>
    <row r="2332" spans="1:14" ht="24">
      <c r="A2332" s="3"/>
      <c r="B2332" s="3"/>
      <c r="C2332" s="1169"/>
      <c r="D2332" s="789">
        <v>2363</v>
      </c>
      <c r="E2332" s="1144" t="s">
        <v>72</v>
      </c>
      <c r="F2332" s="1145"/>
      <c r="G2332" s="7"/>
      <c r="H2332" s="1142">
        <v>25000</v>
      </c>
      <c r="I2332" s="1142"/>
      <c r="J2332" s="1142"/>
      <c r="K2332" s="1143">
        <v>5000</v>
      </c>
      <c r="L2332" s="1143"/>
      <c r="M2332" s="38"/>
      <c r="N2332" s="30"/>
    </row>
    <row r="2333" spans="1:14" ht="24">
      <c r="A2333" s="3"/>
      <c r="B2333" s="3"/>
      <c r="C2333" s="7" t="s">
        <v>603</v>
      </c>
      <c r="D2333" s="789">
        <v>1518</v>
      </c>
      <c r="E2333" s="1144" t="s">
        <v>594</v>
      </c>
      <c r="F2333" s="1145"/>
      <c r="G2333" s="7"/>
      <c r="H2333" s="1142">
        <v>500</v>
      </c>
      <c r="I2333" s="1142"/>
      <c r="J2333" s="1142"/>
      <c r="K2333" s="1144">
        <v>500</v>
      </c>
      <c r="L2333" s="1145"/>
      <c r="M2333" s="794"/>
      <c r="N2333" s="7"/>
    </row>
    <row r="2334" spans="1:14" ht="15.75">
      <c r="A2334" s="3"/>
      <c r="B2334" s="3"/>
      <c r="C2334" s="7"/>
      <c r="D2334" s="789">
        <v>1981</v>
      </c>
      <c r="E2334" s="1146" t="s">
        <v>71</v>
      </c>
      <c r="F2334" s="1146"/>
      <c r="G2334" s="7"/>
      <c r="H2334" s="1142">
        <v>6000</v>
      </c>
      <c r="I2334" s="1142"/>
      <c r="J2334" s="1142"/>
      <c r="K2334" s="1144">
        <v>1000</v>
      </c>
      <c r="L2334" s="1145"/>
      <c r="M2334" s="795"/>
      <c r="N2334" s="7"/>
    </row>
    <row r="2335" spans="1:14" ht="24">
      <c r="A2335" s="3"/>
      <c r="B2335" s="3"/>
      <c r="C2335" s="7"/>
      <c r="D2335" s="789"/>
      <c r="E2335" s="1146"/>
      <c r="F2335" s="1146"/>
      <c r="G2335" s="36"/>
      <c r="H2335" s="1142"/>
      <c r="I2335" s="1142"/>
      <c r="J2335" s="1142"/>
      <c r="K2335" s="794"/>
      <c r="L2335" s="794"/>
      <c r="M2335" s="794"/>
      <c r="N2335" s="7"/>
    </row>
    <row r="2336" spans="1:14" ht="15.75">
      <c r="A2336" s="3"/>
      <c r="B2336" s="3"/>
      <c r="C2336" s="7"/>
      <c r="D2336" s="789"/>
      <c r="E2336" s="1146"/>
      <c r="F2336" s="1146"/>
      <c r="G2336" s="36"/>
      <c r="H2336" s="1142"/>
      <c r="I2336" s="1142"/>
      <c r="J2336" s="1142"/>
      <c r="K2336" s="7"/>
      <c r="L2336" s="7"/>
      <c r="M2336" s="7"/>
      <c r="N2336" s="7"/>
    </row>
    <row r="2337" spans="1:14" ht="15.75">
      <c r="A2337" s="3"/>
      <c r="B2337" s="3"/>
      <c r="C2337" s="7"/>
      <c r="D2337" s="789"/>
      <c r="E2337" s="1146"/>
      <c r="F2337" s="1146"/>
      <c r="G2337" s="36"/>
      <c r="H2337" s="1142"/>
      <c r="I2337" s="1142"/>
      <c r="J2337" s="1142"/>
      <c r="K2337" s="7"/>
      <c r="L2337" s="7"/>
      <c r="M2337" s="7"/>
      <c r="N2337" s="7"/>
    </row>
    <row r="2338" spans="1:14" ht="15.75">
      <c r="A2338" s="3"/>
      <c r="B2338" s="3"/>
      <c r="C2338" s="7"/>
      <c r="D2338" s="789"/>
      <c r="E2338" s="1146"/>
      <c r="F2338" s="1146"/>
      <c r="G2338" s="32"/>
      <c r="H2338" s="1147"/>
      <c r="I2338" s="1147"/>
      <c r="J2338" s="1147"/>
      <c r="K2338" s="7"/>
      <c r="L2338" s="7"/>
      <c r="M2338" s="7"/>
      <c r="N2338" s="7"/>
    </row>
    <row r="2339" spans="1:14" ht="15.75">
      <c r="A2339" s="3"/>
      <c r="B2339" s="3"/>
      <c r="C2339" s="7"/>
      <c r="D2339" s="789"/>
      <c r="E2339" s="1148" t="s">
        <v>190</v>
      </c>
      <c r="F2339" s="1149"/>
      <c r="G2339" s="796"/>
      <c r="H2339" s="1138">
        <v>297956</v>
      </c>
      <c r="I2339" s="1150"/>
      <c r="J2339" s="1139"/>
      <c r="K2339" s="1151">
        <f>SUM(K2326:L2334)</f>
        <v>49129</v>
      </c>
      <c r="L2339" s="1152"/>
      <c r="M2339" s="1138" t="s">
        <v>601</v>
      </c>
      <c r="N2339" s="1139"/>
    </row>
    <row r="2342" spans="1:14" ht="18.75">
      <c r="A2342" s="1140" t="s">
        <v>12</v>
      </c>
      <c r="B2342" s="1140"/>
      <c r="C2342" s="1140"/>
      <c r="D2342" s="1141" t="s">
        <v>588</v>
      </c>
      <c r="E2342" s="1141"/>
      <c r="F2342" s="1141"/>
      <c r="G2342" s="1141"/>
      <c r="H2342" s="1141"/>
      <c r="I2342" s="19"/>
      <c r="J2342" s="5"/>
      <c r="K2342" s="5"/>
      <c r="L2342" s="790" t="s">
        <v>13</v>
      </c>
      <c r="M2342" s="790"/>
      <c r="N2342" s="790"/>
    </row>
    <row r="2343" spans="1:14" ht="63" customHeight="1">
      <c r="A2343" s="1176" t="s">
        <v>14</v>
      </c>
      <c r="B2343" s="1176"/>
      <c r="C2343" s="1176"/>
      <c r="D2343" s="1176"/>
      <c r="E2343" s="1176"/>
      <c r="F2343" s="1176"/>
      <c r="G2343" s="1176"/>
      <c r="H2343" s="1176"/>
      <c r="I2343" s="1176"/>
      <c r="J2343" s="1176"/>
      <c r="K2343" s="1176"/>
      <c r="L2343" s="1176"/>
      <c r="M2343" s="1176"/>
      <c r="N2343" s="1176"/>
    </row>
    <row r="2345" spans="1:14" ht="15.75">
      <c r="A2345" s="1177" t="s">
        <v>23</v>
      </c>
      <c r="B2345" s="1177"/>
      <c r="C2345" s="46">
        <v>45114</v>
      </c>
      <c r="D2345" s="10"/>
      <c r="E2345" s="1178" t="s">
        <v>21</v>
      </c>
      <c r="F2345" s="1178"/>
      <c r="G2345" s="1178"/>
      <c r="H2345" s="11"/>
      <c r="I2345" s="8"/>
      <c r="J2345" s="8"/>
      <c r="K2345" s="8"/>
      <c r="L2345" s="8"/>
      <c r="M2345" s="8"/>
      <c r="N2345" s="8"/>
    </row>
    <row r="2346" spans="1:14" ht="15.75">
      <c r="A2346" s="1179" t="s">
        <v>26</v>
      </c>
      <c r="B2346" s="1179"/>
      <c r="C2346" s="793" t="s">
        <v>27</v>
      </c>
      <c r="D2346" s="12"/>
      <c r="E2346" s="1180" t="s">
        <v>20</v>
      </c>
      <c r="F2346" s="1180"/>
      <c r="G2346" s="1180"/>
      <c r="H2346" s="1180"/>
      <c r="I2346" s="8"/>
      <c r="J2346" s="1181">
        <v>45108</v>
      </c>
      <c r="K2346" s="1182"/>
      <c r="L2346" s="1183"/>
      <c r="M2346" s="13"/>
      <c r="N2346" s="12"/>
    </row>
    <row r="2347" spans="1:14" ht="15.75">
      <c r="A2347" s="1179" t="s">
        <v>15</v>
      </c>
      <c r="B2347" s="1179"/>
      <c r="C2347" s="793" t="s">
        <v>17</v>
      </c>
      <c r="D2347" s="12"/>
      <c r="E2347" s="1180" t="s">
        <v>18</v>
      </c>
      <c r="F2347" s="1180"/>
      <c r="G2347" s="1180"/>
      <c r="H2347" s="1180"/>
      <c r="I2347" s="8"/>
      <c r="J2347" s="1184" t="s">
        <v>607</v>
      </c>
      <c r="K2347" s="1184"/>
      <c r="L2347" s="1184"/>
      <c r="M2347" s="1184"/>
      <c r="N2347" s="1184"/>
    </row>
    <row r="2348" spans="1:14" ht="18.75">
      <c r="A2348" s="1179" t="s">
        <v>16</v>
      </c>
      <c r="B2348" s="1179"/>
      <c r="C2348" s="791">
        <v>90018026</v>
      </c>
      <c r="D2348" s="10"/>
      <c r="E2348" s="1178" t="s">
        <v>19</v>
      </c>
      <c r="F2348" s="1178"/>
      <c r="G2348" s="1178"/>
      <c r="H2348" s="1178"/>
      <c r="I2348" s="1178"/>
      <c r="J2348" s="1185" t="s">
        <v>368</v>
      </c>
      <c r="K2348" s="1186"/>
      <c r="L2348" s="1186"/>
      <c r="M2348" s="1186"/>
      <c r="N2348" s="1187"/>
    </row>
    <row r="2349" spans="1:14" ht="15.75">
      <c r="A2349" s="1188" t="s">
        <v>0</v>
      </c>
      <c r="B2349" s="1188"/>
      <c r="C2349" s="33">
        <v>8220367940403</v>
      </c>
      <c r="D2349" s="8"/>
      <c r="E2349" s="1180" t="s">
        <v>22</v>
      </c>
      <c r="F2349" s="1180"/>
      <c r="G2349" s="1180"/>
      <c r="H2349" s="1189" t="s">
        <v>57</v>
      </c>
      <c r="I2349" s="1189"/>
      <c r="J2349" s="1190" t="s">
        <v>24</v>
      </c>
      <c r="K2349" s="1190"/>
      <c r="L2349" s="1190"/>
      <c r="M2349" s="1182" t="s">
        <v>598</v>
      </c>
      <c r="N2349" s="1183"/>
    </row>
    <row r="2350" spans="1:14" ht="15.75">
      <c r="A2350" s="1151" t="s">
        <v>1</v>
      </c>
      <c r="B2350" s="1153"/>
      <c r="C2350" s="1154"/>
      <c r="D2350" s="1155" t="s">
        <v>2</v>
      </c>
      <c r="E2350" s="1156"/>
      <c r="F2350" s="1156"/>
      <c r="G2350" s="1156"/>
      <c r="H2350" s="1156"/>
      <c r="I2350" s="1156"/>
      <c r="J2350" s="1156"/>
      <c r="K2350" s="1156"/>
      <c r="L2350" s="1157"/>
      <c r="M2350" s="1158"/>
      <c r="N2350" s="1158"/>
    </row>
    <row r="2351" spans="1:14" ht="15.75">
      <c r="A2351" s="1161" t="s">
        <v>3</v>
      </c>
      <c r="B2351" s="1161" t="s">
        <v>4</v>
      </c>
      <c r="C2351" s="1163" t="s">
        <v>5</v>
      </c>
      <c r="D2351" s="1165" t="s">
        <v>6</v>
      </c>
      <c r="E2351" s="1151" t="s">
        <v>7</v>
      </c>
      <c r="F2351" s="1153"/>
      <c r="G2351" s="1153"/>
      <c r="H2351" s="1153"/>
      <c r="I2351" s="1153"/>
      <c r="J2351" s="1153"/>
      <c r="K2351" s="1153"/>
      <c r="L2351" s="1154"/>
      <c r="M2351" s="1159"/>
      <c r="N2351" s="1159"/>
    </row>
    <row r="2352" spans="1:14" ht="15.75">
      <c r="A2352" s="1162"/>
      <c r="B2352" s="1162"/>
      <c r="C2352" s="1164"/>
      <c r="D2352" s="1166"/>
      <c r="E2352" s="1151" t="s">
        <v>8</v>
      </c>
      <c r="F2352" s="1153"/>
      <c r="G2352" s="1153"/>
      <c r="H2352" s="1153"/>
      <c r="I2352" s="1153"/>
      <c r="J2352" s="1153"/>
      <c r="K2352" s="1154"/>
      <c r="L2352" s="23" t="s">
        <v>9</v>
      </c>
      <c r="M2352" s="1160"/>
      <c r="N2352" s="1160"/>
    </row>
    <row r="2353" spans="1:14" ht="15.75">
      <c r="A2353" s="3"/>
      <c r="B2353" s="3"/>
      <c r="C2353" s="1167" t="s">
        <v>605</v>
      </c>
      <c r="D2353" s="792" t="s">
        <v>29</v>
      </c>
      <c r="E2353" s="1138" t="s">
        <v>38</v>
      </c>
      <c r="F2353" s="1150"/>
      <c r="G2353" s="1150"/>
      <c r="H2353" s="1150"/>
      <c r="I2353" s="1150"/>
      <c r="J2353" s="1139"/>
      <c r="K2353" s="1170"/>
      <c r="L2353" s="1171"/>
      <c r="M2353" s="1172"/>
      <c r="N2353" s="7"/>
    </row>
    <row r="2354" spans="1:14" ht="24">
      <c r="A2354" s="3"/>
      <c r="B2354" s="3"/>
      <c r="C2354" s="1168"/>
      <c r="D2354" s="29">
        <v>1</v>
      </c>
      <c r="E2354" s="1144" t="s">
        <v>30</v>
      </c>
      <c r="F2354" s="1145"/>
      <c r="G2354" s="7"/>
      <c r="H2354" s="1142">
        <v>96900</v>
      </c>
      <c r="I2354" s="1142"/>
      <c r="J2354" s="1142"/>
      <c r="K2354" s="1144">
        <v>1680</v>
      </c>
      <c r="L2354" s="1145"/>
      <c r="M2354" s="35"/>
      <c r="N2354" s="34"/>
    </row>
    <row r="2355" spans="1:14" ht="24">
      <c r="A2355" s="3"/>
      <c r="B2355" s="3"/>
      <c r="C2355" s="1168"/>
      <c r="D2355" s="789">
        <v>1001</v>
      </c>
      <c r="E2355" s="1144" t="s">
        <v>31</v>
      </c>
      <c r="F2355" s="1145"/>
      <c r="G2355" s="7"/>
      <c r="H2355" s="1142">
        <v>13284</v>
      </c>
      <c r="I2355" s="1142"/>
      <c r="J2355" s="1142"/>
      <c r="K2355" s="1144">
        <v>4569</v>
      </c>
      <c r="L2355" s="1145"/>
      <c r="M2355" s="35"/>
      <c r="N2355" s="34"/>
    </row>
    <row r="2356" spans="1:14" ht="24">
      <c r="A2356" s="3"/>
      <c r="B2356" s="3"/>
      <c r="C2356" s="1168"/>
      <c r="D2356" s="789">
        <v>1810</v>
      </c>
      <c r="E2356" s="1144" t="s">
        <v>595</v>
      </c>
      <c r="F2356" s="1145"/>
      <c r="G2356" s="7"/>
      <c r="H2356" s="1142">
        <v>136290</v>
      </c>
      <c r="I2356" s="1142"/>
      <c r="J2356" s="1142"/>
      <c r="K2356" s="1144">
        <v>31800</v>
      </c>
      <c r="L2356" s="1145"/>
      <c r="M2356" s="788"/>
      <c r="N2356" s="34"/>
    </row>
    <row r="2357" spans="1:14" ht="24">
      <c r="A2357" s="3"/>
      <c r="B2357" s="3"/>
      <c r="C2357" s="1168"/>
      <c r="D2357" s="789">
        <v>1947</v>
      </c>
      <c r="E2357" s="1144" t="s">
        <v>73</v>
      </c>
      <c r="F2357" s="1145"/>
      <c r="G2357" s="7"/>
      <c r="H2357" s="1142">
        <v>3690</v>
      </c>
      <c r="I2357" s="1142"/>
      <c r="J2357" s="1142"/>
      <c r="K2357" s="1144">
        <v>1270</v>
      </c>
      <c r="L2357" s="1145"/>
      <c r="M2357" s="788"/>
      <c r="N2357" s="34"/>
    </row>
    <row r="2358" spans="1:14" ht="24.75">
      <c r="A2358" s="3"/>
      <c r="B2358" s="3"/>
      <c r="C2358" s="1168"/>
      <c r="D2358" s="789">
        <v>1978</v>
      </c>
      <c r="E2358" s="1144" t="s">
        <v>74</v>
      </c>
      <c r="F2358" s="1145"/>
      <c r="G2358" s="7"/>
      <c r="H2358" s="1142">
        <v>21000</v>
      </c>
      <c r="I2358" s="1142"/>
      <c r="J2358" s="1142"/>
      <c r="K2358" s="1144">
        <v>3000</v>
      </c>
      <c r="L2358" s="1145"/>
      <c r="M2358" s="788"/>
      <c r="N2358" s="31"/>
    </row>
    <row r="2359" spans="1:14" ht="24.75">
      <c r="A2359" s="3"/>
      <c r="B2359" s="3"/>
      <c r="C2359" s="1168"/>
      <c r="D2359" s="789">
        <v>2347</v>
      </c>
      <c r="E2359" s="1144" t="s">
        <v>600</v>
      </c>
      <c r="F2359" s="1145"/>
      <c r="G2359" s="7"/>
      <c r="H2359" s="1173">
        <v>9797</v>
      </c>
      <c r="I2359" s="1174"/>
      <c r="J2359" s="1175"/>
      <c r="K2359" s="1144">
        <v>600</v>
      </c>
      <c r="L2359" s="1145"/>
      <c r="M2359" s="788"/>
      <c r="N2359" s="31"/>
    </row>
    <row r="2360" spans="1:14" ht="24">
      <c r="A2360" s="3"/>
      <c r="B2360" s="3"/>
      <c r="C2360" s="1169"/>
      <c r="D2360" s="789">
        <v>2363</v>
      </c>
      <c r="E2360" s="1144" t="s">
        <v>72</v>
      </c>
      <c r="F2360" s="1145"/>
      <c r="G2360" s="7"/>
      <c r="H2360" s="1142">
        <v>25000</v>
      </c>
      <c r="I2360" s="1142"/>
      <c r="J2360" s="1142"/>
      <c r="K2360" s="1143">
        <v>5000</v>
      </c>
      <c r="L2360" s="1143"/>
      <c r="M2360" s="38"/>
      <c r="N2360" s="30"/>
    </row>
    <row r="2361" spans="1:14" ht="24">
      <c r="A2361" s="3"/>
      <c r="B2361" s="3"/>
      <c r="C2361" s="7" t="s">
        <v>603</v>
      </c>
      <c r="D2361" s="789">
        <v>1518</v>
      </c>
      <c r="E2361" s="1144" t="s">
        <v>594</v>
      </c>
      <c r="F2361" s="1145"/>
      <c r="G2361" s="7"/>
      <c r="H2361" s="1142">
        <v>500</v>
      </c>
      <c r="I2361" s="1142"/>
      <c r="J2361" s="1142"/>
      <c r="K2361" s="1144">
        <v>500</v>
      </c>
      <c r="L2361" s="1145"/>
      <c r="M2361" s="794"/>
      <c r="N2361" s="7"/>
    </row>
    <row r="2362" spans="1:14" ht="15.75">
      <c r="A2362" s="3"/>
      <c r="B2362" s="3"/>
      <c r="C2362" s="7"/>
      <c r="D2362" s="789">
        <v>1981</v>
      </c>
      <c r="E2362" s="1146" t="s">
        <v>71</v>
      </c>
      <c r="F2362" s="1146"/>
      <c r="G2362" s="7"/>
      <c r="H2362" s="1142">
        <v>6000</v>
      </c>
      <c r="I2362" s="1142"/>
      <c r="J2362" s="1142"/>
      <c r="K2362" s="1144">
        <v>1000</v>
      </c>
      <c r="L2362" s="1145"/>
      <c r="M2362" s="795"/>
      <c r="N2362" s="7"/>
    </row>
    <row r="2363" spans="1:14" ht="24">
      <c r="A2363" s="3"/>
      <c r="B2363" s="3"/>
      <c r="C2363" s="7"/>
      <c r="D2363" s="789"/>
      <c r="E2363" s="1146"/>
      <c r="F2363" s="1146"/>
      <c r="G2363" s="36"/>
      <c r="H2363" s="1142"/>
      <c r="I2363" s="1142"/>
      <c r="J2363" s="1142"/>
      <c r="K2363" s="794"/>
      <c r="L2363" s="794"/>
      <c r="M2363" s="794"/>
      <c r="N2363" s="7"/>
    </row>
    <row r="2364" spans="1:14" ht="15.75">
      <c r="A2364" s="3"/>
      <c r="B2364" s="3"/>
      <c r="C2364" s="7"/>
      <c r="D2364" s="789"/>
      <c r="E2364" s="1146"/>
      <c r="F2364" s="1146"/>
      <c r="G2364" s="36"/>
      <c r="H2364" s="1142"/>
      <c r="I2364" s="1142"/>
      <c r="J2364" s="1142"/>
      <c r="K2364" s="7"/>
      <c r="L2364" s="7"/>
      <c r="M2364" s="7"/>
      <c r="N2364" s="7"/>
    </row>
    <row r="2365" spans="1:14" ht="15.75">
      <c r="A2365" s="3"/>
      <c r="B2365" s="3"/>
      <c r="C2365" s="7"/>
      <c r="D2365" s="789"/>
      <c r="E2365" s="1146"/>
      <c r="F2365" s="1146"/>
      <c r="G2365" s="36"/>
      <c r="H2365" s="1142"/>
      <c r="I2365" s="1142"/>
      <c r="J2365" s="1142"/>
      <c r="K2365" s="7"/>
      <c r="L2365" s="7"/>
      <c r="M2365" s="7"/>
      <c r="N2365" s="7"/>
    </row>
    <row r="2366" spans="1:14" ht="15.75">
      <c r="A2366" s="3"/>
      <c r="B2366" s="3"/>
      <c r="C2366" s="7"/>
      <c r="D2366" s="789"/>
      <c r="E2366" s="1146"/>
      <c r="F2366" s="1146"/>
      <c r="G2366" s="32"/>
      <c r="H2366" s="1147"/>
      <c r="I2366" s="1147"/>
      <c r="J2366" s="1147"/>
      <c r="K2366" s="7"/>
      <c r="L2366" s="7"/>
      <c r="M2366" s="7"/>
      <c r="N2366" s="7"/>
    </row>
    <row r="2367" spans="1:14" ht="15.75">
      <c r="A2367" s="3"/>
      <c r="B2367" s="3"/>
      <c r="C2367" s="7"/>
      <c r="D2367" s="789"/>
      <c r="E2367" s="1148" t="s">
        <v>190</v>
      </c>
      <c r="F2367" s="1149"/>
      <c r="G2367" s="796"/>
      <c r="H2367" s="1138">
        <v>312461</v>
      </c>
      <c r="I2367" s="1150"/>
      <c r="J2367" s="1139"/>
      <c r="K2367" s="1151">
        <f>SUM(K2354:L2362)</f>
        <v>49419</v>
      </c>
      <c r="L2367" s="1152"/>
      <c r="M2367" s="1138" t="s">
        <v>601</v>
      </c>
      <c r="N2367" s="1139"/>
    </row>
    <row r="2370" spans="1:14" ht="18.75">
      <c r="A2370" s="1140" t="s">
        <v>12</v>
      </c>
      <c r="B2370" s="1140"/>
      <c r="C2370" s="1140"/>
      <c r="D2370" s="1141" t="s">
        <v>25</v>
      </c>
      <c r="E2370" s="1141"/>
      <c r="F2370" s="1141"/>
      <c r="G2370" s="1141"/>
      <c r="H2370" s="1141"/>
      <c r="I2370" s="19"/>
      <c r="J2370" s="5"/>
      <c r="K2370" s="5"/>
      <c r="L2370" s="790" t="s">
        <v>13</v>
      </c>
      <c r="M2370" s="790"/>
      <c r="N2370" s="790"/>
    </row>
    <row r="2371" spans="1:14" ht="51.75" customHeight="1">
      <c r="A2371" s="1176" t="s">
        <v>14</v>
      </c>
      <c r="B2371" s="1176"/>
      <c r="C2371" s="1176"/>
      <c r="D2371" s="1176"/>
      <c r="E2371" s="1176"/>
      <c r="F2371" s="1176"/>
      <c r="G2371" s="1176"/>
      <c r="H2371" s="1176"/>
      <c r="I2371" s="1176"/>
      <c r="J2371" s="1176"/>
      <c r="K2371" s="1176"/>
      <c r="L2371" s="1176"/>
      <c r="M2371" s="1176"/>
      <c r="N2371" s="1176"/>
    </row>
    <row r="2373" spans="1:14" ht="15.75">
      <c r="A2373" s="1177" t="s">
        <v>23</v>
      </c>
      <c r="B2373" s="1177"/>
      <c r="C2373" s="46">
        <v>45114</v>
      </c>
      <c r="D2373" s="10"/>
      <c r="E2373" s="1178" t="s">
        <v>21</v>
      </c>
      <c r="F2373" s="1178"/>
      <c r="G2373" s="1178"/>
      <c r="H2373" s="11"/>
      <c r="I2373" s="8"/>
      <c r="J2373" s="8"/>
      <c r="K2373" s="8"/>
      <c r="L2373" s="8"/>
      <c r="M2373" s="8"/>
      <c r="N2373" s="8"/>
    </row>
    <row r="2374" spans="1:14" ht="15.75">
      <c r="A2374" s="1179" t="s">
        <v>26</v>
      </c>
      <c r="B2374" s="1179"/>
      <c r="C2374" s="793" t="s">
        <v>27</v>
      </c>
      <c r="D2374" s="12"/>
      <c r="E2374" s="1180" t="s">
        <v>20</v>
      </c>
      <c r="F2374" s="1180"/>
      <c r="G2374" s="1180"/>
      <c r="H2374" s="1180"/>
      <c r="I2374" s="8"/>
      <c r="J2374" s="1181">
        <v>45108</v>
      </c>
      <c r="K2374" s="1182"/>
      <c r="L2374" s="1183"/>
      <c r="M2374" s="13"/>
      <c r="N2374" s="12"/>
    </row>
    <row r="2375" spans="1:14" ht="15.75">
      <c r="A2375" s="1179" t="s">
        <v>15</v>
      </c>
      <c r="B2375" s="1179"/>
      <c r="C2375" s="793" t="s">
        <v>17</v>
      </c>
      <c r="D2375" s="12"/>
      <c r="E2375" s="1180" t="s">
        <v>18</v>
      </c>
      <c r="F2375" s="1180"/>
      <c r="G2375" s="1180"/>
      <c r="H2375" s="1180"/>
      <c r="I2375" s="8"/>
      <c r="J2375" s="1184" t="s">
        <v>608</v>
      </c>
      <c r="K2375" s="1184"/>
      <c r="L2375" s="1184"/>
      <c r="M2375" s="1184"/>
      <c r="N2375" s="1184"/>
    </row>
    <row r="2376" spans="1:14" ht="18.75">
      <c r="A2376" s="1179" t="s">
        <v>16</v>
      </c>
      <c r="B2376" s="1179"/>
      <c r="C2376" s="791">
        <v>90004682</v>
      </c>
      <c r="D2376" s="10"/>
      <c r="E2376" s="1178" t="s">
        <v>19</v>
      </c>
      <c r="F2376" s="1178"/>
      <c r="G2376" s="1178"/>
      <c r="H2376" s="1178"/>
      <c r="I2376" s="1178"/>
      <c r="J2376" s="1185" t="s">
        <v>368</v>
      </c>
      <c r="K2376" s="1186"/>
      <c r="L2376" s="1186"/>
      <c r="M2376" s="1186"/>
      <c r="N2376" s="1187"/>
    </row>
    <row r="2377" spans="1:14" ht="15.75">
      <c r="A2377" s="1188" t="s">
        <v>0</v>
      </c>
      <c r="B2377" s="1188"/>
      <c r="C2377" s="33">
        <v>8220384374273</v>
      </c>
      <c r="D2377" s="8"/>
      <c r="E2377" s="1180" t="s">
        <v>22</v>
      </c>
      <c r="F2377" s="1180"/>
      <c r="G2377" s="1180"/>
      <c r="H2377" s="1189" t="s">
        <v>57</v>
      </c>
      <c r="I2377" s="1189"/>
      <c r="J2377" s="1190" t="s">
        <v>24</v>
      </c>
      <c r="K2377" s="1190"/>
      <c r="L2377" s="1190"/>
      <c r="M2377" s="1182" t="s">
        <v>598</v>
      </c>
      <c r="N2377" s="1183"/>
    </row>
    <row r="2378" spans="1:14" ht="15.75">
      <c r="A2378" s="1151" t="s">
        <v>1</v>
      </c>
      <c r="B2378" s="1153"/>
      <c r="C2378" s="1154"/>
      <c r="D2378" s="1155" t="s">
        <v>2</v>
      </c>
      <c r="E2378" s="1156"/>
      <c r="F2378" s="1156"/>
      <c r="G2378" s="1156"/>
      <c r="H2378" s="1156"/>
      <c r="I2378" s="1156"/>
      <c r="J2378" s="1156"/>
      <c r="K2378" s="1156"/>
      <c r="L2378" s="1157"/>
      <c r="M2378" s="1158"/>
      <c r="N2378" s="1158"/>
    </row>
    <row r="2379" spans="1:14" ht="15.75">
      <c r="A2379" s="1161" t="s">
        <v>3</v>
      </c>
      <c r="B2379" s="1161" t="s">
        <v>4</v>
      </c>
      <c r="C2379" s="1163" t="s">
        <v>5</v>
      </c>
      <c r="D2379" s="1165" t="s">
        <v>6</v>
      </c>
      <c r="E2379" s="1151" t="s">
        <v>7</v>
      </c>
      <c r="F2379" s="1153"/>
      <c r="G2379" s="1153"/>
      <c r="H2379" s="1153"/>
      <c r="I2379" s="1153"/>
      <c r="J2379" s="1153"/>
      <c r="K2379" s="1153"/>
      <c r="L2379" s="1154"/>
      <c r="M2379" s="1159"/>
      <c r="N2379" s="1159"/>
    </row>
    <row r="2380" spans="1:14" ht="15.75">
      <c r="A2380" s="1162"/>
      <c r="B2380" s="1162"/>
      <c r="C2380" s="1164"/>
      <c r="D2380" s="1166"/>
      <c r="E2380" s="1151" t="s">
        <v>8</v>
      </c>
      <c r="F2380" s="1153"/>
      <c r="G2380" s="1153"/>
      <c r="H2380" s="1153"/>
      <c r="I2380" s="1153"/>
      <c r="J2380" s="1153"/>
      <c r="K2380" s="1154"/>
      <c r="L2380" s="23" t="s">
        <v>9</v>
      </c>
      <c r="M2380" s="1160"/>
      <c r="N2380" s="1160"/>
    </row>
    <row r="2381" spans="1:14" ht="15.75">
      <c r="A2381" s="3"/>
      <c r="B2381" s="3"/>
      <c r="C2381" s="1167" t="s">
        <v>605</v>
      </c>
      <c r="D2381" s="792" t="s">
        <v>29</v>
      </c>
      <c r="E2381" s="1138" t="s">
        <v>38</v>
      </c>
      <c r="F2381" s="1150"/>
      <c r="G2381" s="1150"/>
      <c r="H2381" s="1150"/>
      <c r="I2381" s="1150"/>
      <c r="J2381" s="1139"/>
      <c r="K2381" s="1170"/>
      <c r="L2381" s="1171"/>
      <c r="M2381" s="1172"/>
      <c r="N2381" s="7"/>
    </row>
    <row r="2382" spans="1:14" ht="24">
      <c r="A2382" s="3"/>
      <c r="B2382" s="3"/>
      <c r="C2382" s="1168"/>
      <c r="D2382" s="29">
        <v>1</v>
      </c>
      <c r="E2382" s="1144" t="s">
        <v>30</v>
      </c>
      <c r="F2382" s="1145"/>
      <c r="G2382" s="7"/>
      <c r="H2382" s="1142">
        <v>115020</v>
      </c>
      <c r="I2382" s="1142"/>
      <c r="J2382" s="1142"/>
      <c r="K2382" s="1144">
        <v>2760</v>
      </c>
      <c r="L2382" s="1145"/>
      <c r="M2382" s="35"/>
      <c r="N2382" s="34"/>
    </row>
    <row r="2383" spans="1:14" ht="24">
      <c r="A2383" s="3"/>
      <c r="B2383" s="3"/>
      <c r="C2383" s="1168"/>
      <c r="D2383" s="789">
        <v>1001</v>
      </c>
      <c r="E2383" s="1144" t="s">
        <v>31</v>
      </c>
      <c r="F2383" s="1145"/>
      <c r="G2383" s="7"/>
      <c r="H2383" s="1142">
        <v>13284</v>
      </c>
      <c r="I2383" s="1142"/>
      <c r="J2383" s="1142"/>
      <c r="K2383" s="1144">
        <v>4569</v>
      </c>
      <c r="L2383" s="1145"/>
      <c r="M2383" s="35"/>
      <c r="N2383" s="34"/>
    </row>
    <row r="2384" spans="1:14" ht="24">
      <c r="A2384" s="3"/>
      <c r="B2384" s="3"/>
      <c r="C2384" s="1168"/>
      <c r="D2384" s="789">
        <v>1810</v>
      </c>
      <c r="E2384" s="1144" t="s">
        <v>595</v>
      </c>
      <c r="F2384" s="1145"/>
      <c r="G2384" s="7"/>
      <c r="H2384" s="1142">
        <v>145350</v>
      </c>
      <c r="I2384" s="1142"/>
      <c r="J2384" s="1142"/>
      <c r="K2384" s="1144">
        <v>32340</v>
      </c>
      <c r="L2384" s="1145"/>
      <c r="M2384" s="788"/>
      <c r="N2384" s="34"/>
    </row>
    <row r="2385" spans="1:14" ht="24">
      <c r="A2385" s="3"/>
      <c r="B2385" s="3"/>
      <c r="C2385" s="1168"/>
      <c r="D2385" s="789">
        <v>1947</v>
      </c>
      <c r="E2385" s="1144" t="s">
        <v>73</v>
      </c>
      <c r="F2385" s="1145"/>
      <c r="G2385" s="7"/>
      <c r="H2385" s="1142">
        <v>3690</v>
      </c>
      <c r="I2385" s="1142"/>
      <c r="J2385" s="1142"/>
      <c r="K2385" s="1144">
        <v>1427</v>
      </c>
      <c r="L2385" s="1145"/>
      <c r="M2385" s="788"/>
      <c r="N2385" s="34"/>
    </row>
    <row r="2386" spans="1:14" ht="24.75">
      <c r="A2386" s="3"/>
      <c r="B2386" s="3"/>
      <c r="C2386" s="1168"/>
      <c r="D2386" s="789">
        <v>1978</v>
      </c>
      <c r="E2386" s="1144" t="s">
        <v>74</v>
      </c>
      <c r="F2386" s="1145"/>
      <c r="G2386" s="7"/>
      <c r="H2386" s="1142">
        <v>21000</v>
      </c>
      <c r="I2386" s="1142"/>
      <c r="J2386" s="1142"/>
      <c r="K2386" s="1144">
        <v>3000</v>
      </c>
      <c r="L2386" s="1145"/>
      <c r="M2386" s="788"/>
      <c r="N2386" s="31"/>
    </row>
    <row r="2387" spans="1:14" ht="24.75">
      <c r="A2387" s="3"/>
      <c r="B2387" s="3"/>
      <c r="C2387" s="1168"/>
      <c r="D2387" s="789">
        <v>2347</v>
      </c>
      <c r="E2387" s="1144" t="s">
        <v>600</v>
      </c>
      <c r="F2387" s="1145"/>
      <c r="G2387" s="7"/>
      <c r="H2387" s="1173">
        <v>11627</v>
      </c>
      <c r="I2387" s="1174"/>
      <c r="J2387" s="1175"/>
      <c r="K2387" s="1144">
        <v>708</v>
      </c>
      <c r="L2387" s="1145"/>
      <c r="M2387" s="788"/>
      <c r="N2387" s="31"/>
    </row>
    <row r="2388" spans="1:14" ht="24">
      <c r="A2388" s="3"/>
      <c r="B2388" s="3"/>
      <c r="C2388" s="1169"/>
      <c r="D2388" s="789">
        <v>2363</v>
      </c>
      <c r="E2388" s="1144" t="s">
        <v>72</v>
      </c>
      <c r="F2388" s="1145"/>
      <c r="G2388" s="7"/>
      <c r="H2388" s="1142">
        <v>25000</v>
      </c>
      <c r="I2388" s="1142"/>
      <c r="J2388" s="1142"/>
      <c r="K2388" s="1143">
        <v>5000</v>
      </c>
      <c r="L2388" s="1143"/>
      <c r="M2388" s="38"/>
      <c r="N2388" s="30"/>
    </row>
    <row r="2389" spans="1:14" ht="24">
      <c r="A2389" s="3"/>
      <c r="B2389" s="3"/>
      <c r="C2389" s="7" t="s">
        <v>603</v>
      </c>
      <c r="D2389" s="789">
        <v>1518</v>
      </c>
      <c r="E2389" s="1144" t="s">
        <v>594</v>
      </c>
      <c r="F2389" s="1145"/>
      <c r="G2389" s="7"/>
      <c r="H2389" s="1142">
        <v>500</v>
      </c>
      <c r="I2389" s="1142"/>
      <c r="J2389" s="1142"/>
      <c r="K2389" s="1144">
        <v>500</v>
      </c>
      <c r="L2389" s="1145"/>
      <c r="M2389" s="794"/>
      <c r="N2389" s="7"/>
    </row>
    <row r="2390" spans="1:14" ht="15.75">
      <c r="A2390" s="3"/>
      <c r="B2390" s="3"/>
      <c r="C2390" s="7"/>
      <c r="D2390" s="789">
        <v>1981</v>
      </c>
      <c r="E2390" s="1146" t="s">
        <v>71</v>
      </c>
      <c r="F2390" s="1146"/>
      <c r="G2390" s="7"/>
      <c r="H2390" s="1142">
        <v>6000</v>
      </c>
      <c r="I2390" s="1142"/>
      <c r="J2390" s="1142"/>
      <c r="K2390" s="1144">
        <v>1000</v>
      </c>
      <c r="L2390" s="1145"/>
      <c r="M2390" s="795"/>
      <c r="N2390" s="7"/>
    </row>
    <row r="2391" spans="1:14" ht="24">
      <c r="A2391" s="3"/>
      <c r="B2391" s="3"/>
      <c r="C2391" s="7"/>
      <c r="D2391" s="789"/>
      <c r="E2391" s="1146"/>
      <c r="F2391" s="1146"/>
      <c r="G2391" s="36"/>
      <c r="H2391" s="1142"/>
      <c r="I2391" s="1142"/>
      <c r="J2391" s="1142"/>
      <c r="K2391" s="794"/>
      <c r="L2391" s="794"/>
      <c r="M2391" s="794"/>
      <c r="N2391" s="7"/>
    </row>
    <row r="2392" spans="1:14" ht="15.75">
      <c r="A2392" s="3"/>
      <c r="B2392" s="3"/>
      <c r="C2392" s="7"/>
      <c r="D2392" s="789"/>
      <c r="E2392" s="1146"/>
      <c r="F2392" s="1146"/>
      <c r="G2392" s="36"/>
      <c r="H2392" s="1142"/>
      <c r="I2392" s="1142"/>
      <c r="J2392" s="1142"/>
      <c r="K2392" s="7"/>
      <c r="L2392" s="7"/>
      <c r="M2392" s="7"/>
      <c r="N2392" s="7"/>
    </row>
    <row r="2393" spans="1:14" ht="15.75">
      <c r="A2393" s="3"/>
      <c r="B2393" s="3"/>
      <c r="C2393" s="7"/>
      <c r="D2393" s="789"/>
      <c r="E2393" s="1146"/>
      <c r="F2393" s="1146"/>
      <c r="G2393" s="36"/>
      <c r="H2393" s="1142"/>
      <c r="I2393" s="1142"/>
      <c r="J2393" s="1142"/>
      <c r="K2393" s="7"/>
      <c r="L2393" s="7"/>
      <c r="M2393" s="7"/>
      <c r="N2393" s="7"/>
    </row>
    <row r="2394" spans="1:14" ht="15.75">
      <c r="A2394" s="3"/>
      <c r="B2394" s="3"/>
      <c r="C2394" s="7"/>
      <c r="D2394" s="789"/>
      <c r="E2394" s="1146"/>
      <c r="F2394" s="1146"/>
      <c r="G2394" s="32"/>
      <c r="H2394" s="1147"/>
      <c r="I2394" s="1147"/>
      <c r="J2394" s="1147"/>
      <c r="K2394" s="7"/>
      <c r="L2394" s="7"/>
      <c r="M2394" s="7"/>
      <c r="N2394" s="7"/>
    </row>
    <row r="2395" spans="1:14" ht="15.75">
      <c r="A2395" s="3"/>
      <c r="B2395" s="3"/>
      <c r="C2395" s="7"/>
      <c r="D2395" s="789"/>
      <c r="E2395" s="1148" t="s">
        <v>190</v>
      </c>
      <c r="F2395" s="1149"/>
      <c r="G2395" s="796"/>
      <c r="H2395" s="1138">
        <v>341471</v>
      </c>
      <c r="I2395" s="1150"/>
      <c r="J2395" s="1139"/>
      <c r="K2395" s="1151">
        <f>SUM(K2382:L2390)</f>
        <v>51304</v>
      </c>
      <c r="L2395" s="1152"/>
      <c r="M2395" s="1138" t="s">
        <v>601</v>
      </c>
      <c r="N2395" s="1139"/>
    </row>
    <row r="2398" spans="1:14" ht="18.75">
      <c r="A2398" s="1140" t="s">
        <v>12</v>
      </c>
      <c r="B2398" s="1140"/>
      <c r="C2398" s="1140"/>
      <c r="D2398" s="1141" t="s">
        <v>588</v>
      </c>
      <c r="E2398" s="1141"/>
      <c r="F2398" s="1141"/>
      <c r="G2398" s="1141"/>
      <c r="H2398" s="1141"/>
      <c r="I2398" s="19"/>
      <c r="J2398" s="5"/>
      <c r="K2398" s="5"/>
      <c r="L2398" s="790" t="s">
        <v>13</v>
      </c>
      <c r="M2398" s="790"/>
      <c r="N2398" s="790"/>
    </row>
    <row r="2400" spans="1:14" ht="63.75" customHeight="1">
      <c r="A2400" s="1176" t="s">
        <v>14</v>
      </c>
      <c r="B2400" s="1176"/>
      <c r="C2400" s="1176"/>
      <c r="D2400" s="1176"/>
      <c r="E2400" s="1176"/>
      <c r="F2400" s="1176"/>
      <c r="G2400" s="1176"/>
      <c r="H2400" s="1176"/>
      <c r="I2400" s="1176"/>
      <c r="J2400" s="1176"/>
      <c r="K2400" s="1176"/>
      <c r="L2400" s="1176"/>
      <c r="M2400" s="1176"/>
      <c r="N2400" s="1176"/>
    </row>
    <row r="2402" spans="1:14" ht="15.75">
      <c r="A2402" s="1177" t="s">
        <v>23</v>
      </c>
      <c r="B2402" s="1177"/>
      <c r="C2402" s="46"/>
      <c r="D2402" s="10"/>
      <c r="E2402" s="1178" t="s">
        <v>21</v>
      </c>
      <c r="F2402" s="1178"/>
      <c r="G2402" s="1178"/>
      <c r="H2402" s="11"/>
      <c r="I2402" s="8"/>
      <c r="J2402" s="8"/>
      <c r="K2402" s="8"/>
      <c r="L2402" s="8"/>
      <c r="M2402" s="8"/>
      <c r="N2402" s="8"/>
    </row>
    <row r="2403" spans="1:14" ht="15.75">
      <c r="A2403" s="1179" t="s">
        <v>26</v>
      </c>
      <c r="B2403" s="1179"/>
      <c r="C2403" s="793" t="s">
        <v>27</v>
      </c>
      <c r="D2403" s="12"/>
      <c r="E2403" s="1180" t="s">
        <v>20</v>
      </c>
      <c r="F2403" s="1180"/>
      <c r="G2403" s="1180"/>
      <c r="H2403" s="1180"/>
      <c r="I2403" s="8"/>
      <c r="J2403" s="1181">
        <v>45200</v>
      </c>
      <c r="K2403" s="1182"/>
      <c r="L2403" s="1183"/>
      <c r="M2403" s="13"/>
      <c r="N2403" s="12"/>
    </row>
    <row r="2404" spans="1:14" ht="15.75">
      <c r="A2404" s="1179" t="s">
        <v>15</v>
      </c>
      <c r="B2404" s="1179"/>
      <c r="C2404" s="793" t="s">
        <v>17</v>
      </c>
      <c r="D2404" s="12"/>
      <c r="E2404" s="1180" t="s">
        <v>18</v>
      </c>
      <c r="F2404" s="1180"/>
      <c r="G2404" s="1180"/>
      <c r="H2404" s="1180"/>
      <c r="I2404" s="8"/>
      <c r="J2404" s="1184" t="s">
        <v>651</v>
      </c>
      <c r="K2404" s="1184"/>
      <c r="L2404" s="1184"/>
      <c r="M2404" s="1184"/>
      <c r="N2404" s="1184"/>
    </row>
    <row r="2405" spans="1:14" ht="18.75">
      <c r="A2405" s="1179" t="s">
        <v>16</v>
      </c>
      <c r="B2405" s="1179"/>
      <c r="C2405" s="791">
        <v>90012546</v>
      </c>
      <c r="D2405" s="10"/>
      <c r="E2405" s="1178" t="s">
        <v>19</v>
      </c>
      <c r="F2405" s="1178"/>
      <c r="G2405" s="1178"/>
      <c r="H2405" s="1178"/>
      <c r="I2405" s="1178"/>
      <c r="J2405" s="1185" t="s">
        <v>650</v>
      </c>
      <c r="K2405" s="1186"/>
      <c r="L2405" s="1186"/>
      <c r="M2405" s="1186"/>
      <c r="N2405" s="1187"/>
    </row>
    <row r="2406" spans="1:14" ht="15.75">
      <c r="A2406" s="1188" t="s">
        <v>0</v>
      </c>
      <c r="B2406" s="1188"/>
      <c r="C2406" s="33">
        <v>8220384964353</v>
      </c>
      <c r="D2406" s="8"/>
      <c r="E2406" s="1180" t="s">
        <v>22</v>
      </c>
      <c r="F2406" s="1180"/>
      <c r="G2406" s="1180"/>
      <c r="H2406" s="1189" t="s">
        <v>111</v>
      </c>
      <c r="I2406" s="1189"/>
      <c r="J2406" s="1190" t="s">
        <v>24</v>
      </c>
      <c r="K2406" s="1190"/>
      <c r="L2406" s="1190"/>
      <c r="M2406" s="1182" t="s">
        <v>598</v>
      </c>
      <c r="N2406" s="1183"/>
    </row>
    <row r="2407" spans="1:14" ht="15.75">
      <c r="A2407" s="1151" t="s">
        <v>1</v>
      </c>
      <c r="B2407" s="1153"/>
      <c r="C2407" s="1154"/>
      <c r="D2407" s="1155" t="s">
        <v>2</v>
      </c>
      <c r="E2407" s="1156"/>
      <c r="F2407" s="1156"/>
      <c r="G2407" s="1156"/>
      <c r="H2407" s="1156"/>
      <c r="I2407" s="1156"/>
      <c r="J2407" s="1156"/>
      <c r="K2407" s="1156"/>
      <c r="L2407" s="1157"/>
      <c r="M2407" s="1158"/>
      <c r="N2407" s="1158"/>
    </row>
    <row r="2408" spans="1:14" ht="15.75">
      <c r="A2408" s="1161" t="s">
        <v>3</v>
      </c>
      <c r="B2408" s="1161" t="s">
        <v>4</v>
      </c>
      <c r="C2408" s="1163" t="s">
        <v>5</v>
      </c>
      <c r="D2408" s="1165" t="s">
        <v>6</v>
      </c>
      <c r="E2408" s="1151" t="s">
        <v>7</v>
      </c>
      <c r="F2408" s="1153"/>
      <c r="G2408" s="1153"/>
      <c r="H2408" s="1153"/>
      <c r="I2408" s="1153"/>
      <c r="J2408" s="1153"/>
      <c r="K2408" s="1153"/>
      <c r="L2408" s="1154"/>
      <c r="M2408" s="1159"/>
      <c r="N2408" s="1159"/>
    </row>
    <row r="2409" spans="1:14" ht="15.75">
      <c r="A2409" s="1162"/>
      <c r="B2409" s="1162"/>
      <c r="C2409" s="1164"/>
      <c r="D2409" s="1166"/>
      <c r="E2409" s="1151" t="s">
        <v>8</v>
      </c>
      <c r="F2409" s="1153"/>
      <c r="G2409" s="1153"/>
      <c r="H2409" s="1153"/>
      <c r="I2409" s="1153"/>
      <c r="J2409" s="1153"/>
      <c r="K2409" s="1154"/>
      <c r="L2409" s="23" t="s">
        <v>9</v>
      </c>
      <c r="M2409" s="1160"/>
      <c r="N2409" s="1160"/>
    </row>
    <row r="2410" spans="1:14" ht="15.75">
      <c r="A2410" s="3"/>
      <c r="B2410" s="3"/>
      <c r="C2410" s="1167" t="s">
        <v>652</v>
      </c>
      <c r="D2410" s="792" t="s">
        <v>29</v>
      </c>
      <c r="E2410" s="1138" t="s">
        <v>653</v>
      </c>
      <c r="F2410" s="1150"/>
      <c r="G2410" s="1150"/>
      <c r="H2410" s="1150"/>
      <c r="I2410" s="1150"/>
      <c r="J2410" s="1139"/>
      <c r="K2410" s="1170" t="s">
        <v>654</v>
      </c>
      <c r="L2410" s="1171"/>
      <c r="M2410" s="1172"/>
      <c r="N2410" s="7"/>
    </row>
    <row r="2411" spans="1:14" ht="24">
      <c r="A2411" s="3"/>
      <c r="B2411" s="3"/>
      <c r="C2411" s="1168"/>
      <c r="D2411" s="29">
        <v>1</v>
      </c>
      <c r="E2411" s="1144" t="s">
        <v>30</v>
      </c>
      <c r="F2411" s="1145"/>
      <c r="G2411" s="7"/>
      <c r="H2411" s="1142">
        <v>29480</v>
      </c>
      <c r="I2411" s="1142"/>
      <c r="J2411" s="1142"/>
      <c r="K2411" s="1144">
        <v>3900</v>
      </c>
      <c r="L2411" s="1145"/>
      <c r="M2411" s="35"/>
      <c r="N2411" s="34"/>
    </row>
    <row r="2412" spans="1:14" ht="24">
      <c r="A2412" s="3"/>
      <c r="B2412" s="3"/>
      <c r="C2412" s="1168"/>
      <c r="D2412" s="789">
        <v>1001</v>
      </c>
      <c r="E2412" s="1144" t="s">
        <v>31</v>
      </c>
      <c r="F2412" s="1145"/>
      <c r="G2412" s="7"/>
      <c r="H2412" s="1142">
        <v>2255</v>
      </c>
      <c r="I2412" s="1142"/>
      <c r="J2412" s="1142"/>
      <c r="K2412" s="1144">
        <v>405</v>
      </c>
      <c r="L2412" s="1145"/>
      <c r="M2412" s="35"/>
      <c r="N2412" s="34"/>
    </row>
    <row r="2413" spans="1:14" ht="24">
      <c r="A2413" s="3"/>
      <c r="B2413" s="3"/>
      <c r="C2413" s="1168"/>
      <c r="D2413" s="789">
        <v>1810</v>
      </c>
      <c r="E2413" s="1144" t="s">
        <v>595</v>
      </c>
      <c r="F2413" s="1145"/>
      <c r="G2413" s="7"/>
      <c r="H2413" s="1142">
        <v>29470</v>
      </c>
      <c r="I2413" s="1142"/>
      <c r="J2413" s="1142"/>
      <c r="K2413" s="1144">
        <v>3360</v>
      </c>
      <c r="L2413" s="1145"/>
      <c r="M2413" s="788"/>
      <c r="N2413" s="34"/>
    </row>
    <row r="2414" spans="1:14" ht="24">
      <c r="A2414" s="3"/>
      <c r="B2414" s="3"/>
      <c r="C2414" s="1168"/>
      <c r="D2414" s="789">
        <v>1947</v>
      </c>
      <c r="E2414" s="1144" t="s">
        <v>73</v>
      </c>
      <c r="F2414" s="1145"/>
      <c r="G2414" s="7"/>
      <c r="H2414" s="1142">
        <v>1500</v>
      </c>
      <c r="I2414" s="1142"/>
      <c r="J2414" s="1142"/>
      <c r="K2414" s="1144"/>
      <c r="L2414" s="1145"/>
      <c r="M2414" s="788"/>
      <c r="N2414" s="34"/>
    </row>
    <row r="2415" spans="1:14" ht="24.75">
      <c r="A2415" s="3"/>
      <c r="B2415" s="3"/>
      <c r="C2415" s="1168"/>
      <c r="D2415" s="789">
        <v>1978</v>
      </c>
      <c r="E2415" s="1144" t="s">
        <v>74</v>
      </c>
      <c r="F2415" s="1145"/>
      <c r="G2415" s="7"/>
      <c r="H2415" s="1142">
        <v>6000</v>
      </c>
      <c r="I2415" s="1142"/>
      <c r="J2415" s="1142"/>
      <c r="K2415" s="1144"/>
      <c r="L2415" s="1145"/>
      <c r="M2415" s="788"/>
      <c r="N2415" s="31"/>
    </row>
    <row r="2416" spans="1:14" ht="24.75">
      <c r="A2416" s="3"/>
      <c r="B2416" s="3"/>
      <c r="C2416" s="1168"/>
      <c r="D2416" s="789">
        <v>2347</v>
      </c>
      <c r="E2416" s="1144" t="s">
        <v>600</v>
      </c>
      <c r="F2416" s="1145"/>
      <c r="G2416" s="7"/>
      <c r="H2416" s="1173">
        <v>2964</v>
      </c>
      <c r="I2416" s="1174"/>
      <c r="J2416" s="1175"/>
      <c r="K2416" s="1144">
        <v>531</v>
      </c>
      <c r="L2416" s="1145"/>
      <c r="M2416" s="788"/>
      <c r="N2416" s="31"/>
    </row>
    <row r="2417" spans="1:14" ht="24">
      <c r="A2417" s="3"/>
      <c r="B2417" s="3"/>
      <c r="C2417" s="1169"/>
      <c r="D2417" s="789">
        <v>2363</v>
      </c>
      <c r="E2417" s="1144" t="s">
        <v>72</v>
      </c>
      <c r="F2417" s="1145"/>
      <c r="G2417" s="7"/>
      <c r="H2417" s="1142">
        <v>9000</v>
      </c>
      <c r="I2417" s="1142"/>
      <c r="J2417" s="1142"/>
      <c r="K2417" s="1143"/>
      <c r="L2417" s="1143"/>
      <c r="M2417" s="38"/>
      <c r="N2417" s="30"/>
    </row>
    <row r="2418" spans="1:14" ht="24">
      <c r="A2418" s="3"/>
      <c r="B2418" s="3"/>
      <c r="C2418" s="7" t="s">
        <v>603</v>
      </c>
      <c r="D2418" s="789">
        <v>2363</v>
      </c>
      <c r="E2418" s="1144" t="s">
        <v>655</v>
      </c>
      <c r="F2418" s="1145"/>
      <c r="G2418" s="7"/>
      <c r="H2418" s="1142">
        <v>10318</v>
      </c>
      <c r="I2418" s="1142"/>
      <c r="J2418" s="1142"/>
      <c r="K2418" s="1144">
        <v>1365</v>
      </c>
      <c r="L2418" s="1145"/>
      <c r="M2418" s="794"/>
      <c r="N2418" s="7"/>
    </row>
    <row r="2419" spans="1:14" ht="15.75">
      <c r="A2419" s="3"/>
      <c r="B2419" s="3"/>
      <c r="C2419" s="7"/>
      <c r="D2419" s="789">
        <v>1981</v>
      </c>
      <c r="E2419" s="1146" t="s">
        <v>71</v>
      </c>
      <c r="F2419" s="1146"/>
      <c r="G2419" s="7"/>
      <c r="H2419" s="1142">
        <v>1932</v>
      </c>
      <c r="I2419" s="1142"/>
      <c r="J2419" s="1142"/>
      <c r="K2419" s="1144">
        <v>441</v>
      </c>
      <c r="L2419" s="1145"/>
      <c r="M2419" s="795"/>
      <c r="N2419" s="7"/>
    </row>
    <row r="2420" spans="1:14" ht="24">
      <c r="A2420" s="3"/>
      <c r="B2420" s="3"/>
      <c r="C2420" s="7"/>
      <c r="D2420" s="789">
        <v>1567</v>
      </c>
      <c r="E2420" s="1146" t="s">
        <v>656</v>
      </c>
      <c r="F2420" s="1146"/>
      <c r="G2420" s="36"/>
      <c r="H2420" s="1142">
        <v>150</v>
      </c>
      <c r="I2420" s="1142"/>
      <c r="J2420" s="1142"/>
      <c r="K2420" s="794"/>
      <c r="L2420" s="794"/>
      <c r="M2420" s="794"/>
      <c r="N2420" s="7"/>
    </row>
    <row r="2421" spans="1:14" ht="15.75">
      <c r="A2421" s="3"/>
      <c r="B2421" s="3"/>
      <c r="C2421" s="7"/>
      <c r="D2421" s="789"/>
      <c r="E2421" s="1146"/>
      <c r="F2421" s="1146"/>
      <c r="G2421" s="36"/>
      <c r="H2421" s="1142"/>
      <c r="I2421" s="1142"/>
      <c r="J2421" s="1142"/>
      <c r="K2421" s="7"/>
      <c r="L2421" s="7"/>
      <c r="M2421" s="7"/>
      <c r="N2421" s="7"/>
    </row>
    <row r="2422" spans="1:14" ht="15.75">
      <c r="A2422" s="3"/>
      <c r="B2422" s="3"/>
      <c r="C2422" s="7"/>
      <c r="D2422" s="789"/>
      <c r="E2422" s="1146"/>
      <c r="F2422" s="1146"/>
      <c r="G2422" s="36"/>
      <c r="H2422" s="1142"/>
      <c r="I2422" s="1142"/>
      <c r="J2422" s="1142"/>
      <c r="K2422" s="7"/>
      <c r="L2422" s="7"/>
      <c r="M2422" s="7"/>
      <c r="N2422" s="7"/>
    </row>
    <row r="2423" spans="1:14" ht="15.75">
      <c r="A2423" s="3"/>
      <c r="B2423" s="3"/>
      <c r="C2423" s="7"/>
      <c r="D2423" s="789"/>
      <c r="E2423" s="1146"/>
      <c r="F2423" s="1146"/>
      <c r="G2423" s="32"/>
      <c r="H2423" s="1147"/>
      <c r="I2423" s="1147"/>
      <c r="J2423" s="1147"/>
      <c r="K2423" s="7"/>
      <c r="L2423" s="7"/>
      <c r="M2423" s="7"/>
      <c r="N2423" s="7"/>
    </row>
    <row r="2424" spans="1:14" ht="15.75">
      <c r="A2424" s="3"/>
      <c r="B2424" s="3"/>
      <c r="C2424" s="7"/>
      <c r="D2424" s="789"/>
      <c r="E2424" s="1148" t="s">
        <v>190</v>
      </c>
      <c r="F2424" s="1149"/>
      <c r="G2424" s="796"/>
      <c r="H2424" s="1138">
        <v>93069</v>
      </c>
      <c r="I2424" s="1150"/>
      <c r="J2424" s="1139"/>
      <c r="K2424" s="1151">
        <f>SUM(K2411:L2419)</f>
        <v>10002</v>
      </c>
      <c r="L2424" s="1152"/>
      <c r="M2424" s="1138" t="s">
        <v>601</v>
      </c>
      <c r="N2424" s="1139"/>
    </row>
    <row r="2427" spans="1:14" ht="18.75">
      <c r="A2427" s="1140" t="s">
        <v>12</v>
      </c>
      <c r="B2427" s="1140"/>
      <c r="C2427" s="1140"/>
      <c r="D2427" s="1141" t="s">
        <v>588</v>
      </c>
      <c r="E2427" s="1141"/>
      <c r="F2427" s="1141"/>
      <c r="G2427" s="1141"/>
      <c r="H2427" s="1141"/>
      <c r="I2427" s="19"/>
      <c r="J2427" s="5"/>
      <c r="K2427" s="5"/>
      <c r="L2427" s="790" t="s">
        <v>13</v>
      </c>
      <c r="M2427" s="790"/>
      <c r="N2427" s="790"/>
    </row>
    <row r="2428" spans="1:14" ht="66.75" customHeight="1">
      <c r="A2428" s="1176" t="s">
        <v>14</v>
      </c>
      <c r="B2428" s="1176"/>
      <c r="C2428" s="1176"/>
      <c r="D2428" s="1176"/>
      <c r="E2428" s="1176"/>
      <c r="F2428" s="1176"/>
      <c r="G2428" s="1176"/>
      <c r="H2428" s="1176"/>
      <c r="I2428" s="1176"/>
      <c r="J2428" s="1176"/>
      <c r="K2428" s="1176"/>
      <c r="L2428" s="1176"/>
      <c r="M2428" s="1176"/>
      <c r="N2428" s="1176"/>
    </row>
    <row r="2430" spans="1:14" ht="15.75">
      <c r="A2430" s="1177" t="s">
        <v>23</v>
      </c>
      <c r="B2430" s="1177"/>
      <c r="C2430" s="46" t="s">
        <v>645</v>
      </c>
      <c r="D2430" s="10"/>
      <c r="E2430" s="1178" t="s">
        <v>21</v>
      </c>
      <c r="F2430" s="1178"/>
      <c r="G2430" s="1178"/>
      <c r="H2430" s="11"/>
      <c r="I2430" s="8"/>
      <c r="J2430" s="8"/>
      <c r="K2430" s="8"/>
      <c r="L2430" s="8"/>
      <c r="M2430" s="8"/>
      <c r="N2430" s="8"/>
    </row>
    <row r="2431" spans="1:14" ht="15.75">
      <c r="A2431" s="1179" t="s">
        <v>26</v>
      </c>
      <c r="B2431" s="1179"/>
      <c r="C2431" s="793" t="s">
        <v>27</v>
      </c>
      <c r="D2431" s="12"/>
      <c r="E2431" s="1180" t="s">
        <v>20</v>
      </c>
      <c r="F2431" s="1180"/>
      <c r="G2431" s="1180"/>
      <c r="H2431" s="1180"/>
      <c r="I2431" s="8"/>
      <c r="J2431" s="1181">
        <v>45170</v>
      </c>
      <c r="K2431" s="1182"/>
      <c r="L2431" s="1183"/>
      <c r="M2431" s="13"/>
      <c r="N2431" s="12"/>
    </row>
    <row r="2432" spans="1:14" ht="15.75">
      <c r="A2432" s="1179" t="s">
        <v>15</v>
      </c>
      <c r="B2432" s="1179"/>
      <c r="C2432" s="793" t="s">
        <v>17</v>
      </c>
      <c r="D2432" s="12"/>
      <c r="E2432" s="1180" t="s">
        <v>18</v>
      </c>
      <c r="F2432" s="1180"/>
      <c r="G2432" s="1180"/>
      <c r="H2432" s="1180"/>
      <c r="I2432" s="8"/>
      <c r="J2432" s="1184" t="s">
        <v>643</v>
      </c>
      <c r="K2432" s="1184"/>
      <c r="L2432" s="1184"/>
      <c r="M2432" s="1184"/>
      <c r="N2432" s="1184"/>
    </row>
    <row r="2433" spans="1:14" ht="18.75">
      <c r="A2433" s="1179" t="s">
        <v>16</v>
      </c>
      <c r="B2433" s="1179"/>
      <c r="C2433" s="791">
        <v>90110916</v>
      </c>
      <c r="D2433" s="10"/>
      <c r="E2433" s="1178" t="s">
        <v>19</v>
      </c>
      <c r="F2433" s="1178"/>
      <c r="G2433" s="1178"/>
      <c r="H2433" s="1178"/>
      <c r="I2433" s="1178"/>
      <c r="J2433" s="1185" t="s">
        <v>644</v>
      </c>
      <c r="K2433" s="1186"/>
      <c r="L2433" s="1186"/>
      <c r="M2433" s="1186"/>
      <c r="N2433" s="1187"/>
    </row>
    <row r="2434" spans="1:14" ht="15.75">
      <c r="A2434" s="1188" t="s">
        <v>0</v>
      </c>
      <c r="B2434" s="1188"/>
      <c r="C2434" s="33">
        <v>8220301873881</v>
      </c>
      <c r="D2434" s="8"/>
      <c r="E2434" s="1180" t="s">
        <v>22</v>
      </c>
      <c r="F2434" s="1180"/>
      <c r="G2434" s="1180"/>
      <c r="H2434" s="1189" t="s">
        <v>57</v>
      </c>
      <c r="I2434" s="1189"/>
      <c r="J2434" s="1190" t="s">
        <v>24</v>
      </c>
      <c r="K2434" s="1190"/>
      <c r="L2434" s="1190"/>
      <c r="M2434" s="1182" t="s">
        <v>598</v>
      </c>
      <c r="N2434" s="1183"/>
    </row>
    <row r="2435" spans="1:14" ht="15.75">
      <c r="A2435" s="1151" t="s">
        <v>1</v>
      </c>
      <c r="B2435" s="1153"/>
      <c r="C2435" s="1154"/>
      <c r="D2435" s="1155" t="s">
        <v>2</v>
      </c>
      <c r="E2435" s="1156"/>
      <c r="F2435" s="1156"/>
      <c r="G2435" s="1156"/>
      <c r="H2435" s="1156"/>
      <c r="I2435" s="1156"/>
      <c r="J2435" s="1156"/>
      <c r="K2435" s="1156"/>
      <c r="L2435" s="1157"/>
      <c r="M2435" s="1158" t="s">
        <v>648</v>
      </c>
      <c r="N2435" s="1158" t="s">
        <v>646</v>
      </c>
    </row>
    <row r="2436" spans="1:14" ht="15.75">
      <c r="A2436" s="1161" t="s">
        <v>3</v>
      </c>
      <c r="B2436" s="1161" t="s">
        <v>4</v>
      </c>
      <c r="C2436" s="1163" t="s">
        <v>5</v>
      </c>
      <c r="D2436" s="1165" t="s">
        <v>6</v>
      </c>
      <c r="E2436" s="1151" t="s">
        <v>7</v>
      </c>
      <c r="F2436" s="1153"/>
      <c r="G2436" s="1153"/>
      <c r="H2436" s="1153"/>
      <c r="I2436" s="1153"/>
      <c r="J2436" s="1153"/>
      <c r="K2436" s="1153"/>
      <c r="L2436" s="1154"/>
      <c r="M2436" s="1159"/>
      <c r="N2436" s="1159"/>
    </row>
    <row r="2437" spans="1:14" ht="15.75">
      <c r="A2437" s="1162"/>
      <c r="B2437" s="1162"/>
      <c r="C2437" s="1164"/>
      <c r="D2437" s="1166"/>
      <c r="E2437" s="1151" t="s">
        <v>8</v>
      </c>
      <c r="F2437" s="1153"/>
      <c r="G2437" s="1153"/>
      <c r="H2437" s="1153"/>
      <c r="I2437" s="1153"/>
      <c r="J2437" s="1153"/>
      <c r="K2437" s="1154"/>
      <c r="L2437" s="23" t="s">
        <v>9</v>
      </c>
      <c r="M2437" s="1160"/>
      <c r="N2437" s="1160"/>
    </row>
    <row r="2438" spans="1:14" ht="15.75">
      <c r="A2438" s="3"/>
      <c r="B2438" s="3"/>
      <c r="C2438" s="1167" t="s">
        <v>649</v>
      </c>
      <c r="D2438" s="792" t="s">
        <v>29</v>
      </c>
      <c r="E2438" s="1138" t="s">
        <v>38</v>
      </c>
      <c r="F2438" s="1150"/>
      <c r="G2438" s="1150"/>
      <c r="H2438" s="1150"/>
      <c r="I2438" s="1150"/>
      <c r="J2438" s="1139"/>
      <c r="K2438" s="1170"/>
      <c r="L2438" s="1171"/>
      <c r="M2438" s="1172"/>
      <c r="N2438" s="7"/>
    </row>
    <row r="2439" spans="1:14" ht="24">
      <c r="A2439" s="3"/>
      <c r="B2439" s="3"/>
      <c r="C2439" s="1168"/>
      <c r="D2439" s="29">
        <v>1</v>
      </c>
      <c r="E2439" s="1144" t="s">
        <v>30</v>
      </c>
      <c r="F2439" s="1145"/>
      <c r="G2439" s="7"/>
      <c r="H2439" s="1142">
        <v>87840</v>
      </c>
      <c r="I2439" s="1142"/>
      <c r="J2439" s="1142"/>
      <c r="K2439" s="1144">
        <v>16200</v>
      </c>
      <c r="L2439" s="1145"/>
      <c r="M2439" s="35">
        <v>348</v>
      </c>
      <c r="N2439" s="34">
        <v>16548</v>
      </c>
    </row>
    <row r="2440" spans="1:14" ht="24">
      <c r="A2440" s="3"/>
      <c r="B2440" s="3"/>
      <c r="C2440" s="1168"/>
      <c r="D2440" s="789">
        <v>1001</v>
      </c>
      <c r="E2440" s="1144" t="s">
        <v>31</v>
      </c>
      <c r="F2440" s="1145"/>
      <c r="G2440" s="7"/>
      <c r="H2440" s="1142">
        <v>13284</v>
      </c>
      <c r="I2440" s="1142"/>
      <c r="J2440" s="1142"/>
      <c r="K2440" s="1144">
        <v>13707</v>
      </c>
      <c r="L2440" s="1145"/>
      <c r="M2440" s="35">
        <v>295</v>
      </c>
      <c r="N2440" s="34">
        <v>14002</v>
      </c>
    </row>
    <row r="2441" spans="1:14" ht="24">
      <c r="A2441" s="3"/>
      <c r="B2441" s="3"/>
      <c r="C2441" s="1168"/>
      <c r="D2441" s="789">
        <v>1810</v>
      </c>
      <c r="E2441" s="1144" t="s">
        <v>595</v>
      </c>
      <c r="F2441" s="1145"/>
      <c r="G2441" s="7"/>
      <c r="H2441" s="1142">
        <v>131760</v>
      </c>
      <c r="I2441" s="1142"/>
      <c r="J2441" s="1142"/>
      <c r="K2441" s="1144">
        <v>100980</v>
      </c>
      <c r="L2441" s="1145"/>
      <c r="M2441" s="788">
        <v>2172</v>
      </c>
      <c r="N2441" s="34">
        <v>103152</v>
      </c>
    </row>
    <row r="2442" spans="1:14" ht="24">
      <c r="A2442" s="3"/>
      <c r="B2442" s="3"/>
      <c r="C2442" s="1168"/>
      <c r="D2442" s="789">
        <v>1947</v>
      </c>
      <c r="E2442" s="1144" t="s">
        <v>73</v>
      </c>
      <c r="F2442" s="1145"/>
      <c r="G2442" s="7"/>
      <c r="H2442" s="1142">
        <v>3690</v>
      </c>
      <c r="I2442" s="1142"/>
      <c r="J2442" s="1142"/>
      <c r="K2442" s="1144">
        <v>3807</v>
      </c>
      <c r="L2442" s="1145"/>
      <c r="M2442" s="788">
        <v>82</v>
      </c>
      <c r="N2442" s="34">
        <v>3889</v>
      </c>
    </row>
    <row r="2443" spans="1:14" ht="24.75">
      <c r="A2443" s="3"/>
      <c r="B2443" s="3"/>
      <c r="C2443" s="1168"/>
      <c r="D2443" s="789">
        <v>1978</v>
      </c>
      <c r="E2443" s="1144" t="s">
        <v>74</v>
      </c>
      <c r="F2443" s="1145"/>
      <c r="G2443" s="7"/>
      <c r="H2443" s="1142">
        <v>21000</v>
      </c>
      <c r="I2443" s="1142"/>
      <c r="J2443" s="1142"/>
      <c r="K2443" s="1144">
        <v>9000</v>
      </c>
      <c r="L2443" s="1145"/>
      <c r="M2443" s="788">
        <v>193</v>
      </c>
      <c r="N2443" s="31">
        <v>9193</v>
      </c>
    </row>
    <row r="2444" spans="1:14" ht="24.75">
      <c r="A2444" s="3"/>
      <c r="B2444" s="3"/>
      <c r="C2444" s="1168"/>
      <c r="D2444" s="789">
        <v>2347</v>
      </c>
      <c r="E2444" s="1144" t="s">
        <v>600</v>
      </c>
      <c r="F2444" s="1145"/>
      <c r="G2444" s="7"/>
      <c r="H2444" s="1173">
        <v>8882</v>
      </c>
      <c r="I2444" s="1174"/>
      <c r="J2444" s="1175"/>
      <c r="K2444" s="1144">
        <v>2931</v>
      </c>
      <c r="L2444" s="1145"/>
      <c r="M2444" s="788">
        <v>63</v>
      </c>
      <c r="N2444" s="31">
        <v>2994</v>
      </c>
    </row>
    <row r="2445" spans="1:14" ht="24">
      <c r="A2445" s="3"/>
      <c r="B2445" s="3"/>
      <c r="C2445" s="1169"/>
      <c r="D2445" s="789">
        <v>2363</v>
      </c>
      <c r="E2445" s="1144" t="s">
        <v>647</v>
      </c>
      <c r="F2445" s="1145"/>
      <c r="G2445" s="7"/>
      <c r="H2445" s="1142">
        <v>26352</v>
      </c>
      <c r="I2445" s="1142"/>
      <c r="J2445" s="1142"/>
      <c r="K2445" s="1143">
        <v>2931</v>
      </c>
      <c r="L2445" s="1143"/>
      <c r="M2445" s="38">
        <v>105</v>
      </c>
      <c r="N2445" s="30">
        <v>3036</v>
      </c>
    </row>
    <row r="2446" spans="1:14" ht="24">
      <c r="A2446" s="3"/>
      <c r="B2446" s="3"/>
      <c r="C2446" s="7"/>
      <c r="D2446" s="789">
        <v>2363</v>
      </c>
      <c r="E2446" s="1144" t="s">
        <v>72</v>
      </c>
      <c r="F2446" s="1145"/>
      <c r="G2446" s="7"/>
      <c r="H2446" s="1142">
        <v>25000</v>
      </c>
      <c r="I2446" s="1142"/>
      <c r="J2446" s="1142"/>
      <c r="K2446" s="1144">
        <v>15000</v>
      </c>
      <c r="L2446" s="1145"/>
      <c r="M2446" s="794">
        <v>322</v>
      </c>
      <c r="N2446" s="7">
        <v>15322</v>
      </c>
    </row>
    <row r="2447" spans="1:14" ht="15.75">
      <c r="A2447" s="3"/>
      <c r="B2447" s="3"/>
      <c r="C2447" s="7"/>
      <c r="D2447" s="789">
        <v>1518</v>
      </c>
      <c r="E2447" s="1146" t="s">
        <v>594</v>
      </c>
      <c r="F2447" s="1146"/>
      <c r="G2447" s="7"/>
      <c r="H2447" s="1142">
        <v>500</v>
      </c>
      <c r="I2447" s="1142"/>
      <c r="J2447" s="1142"/>
      <c r="K2447" s="1144">
        <v>1500</v>
      </c>
      <c r="L2447" s="1145"/>
      <c r="M2447" s="795">
        <v>32</v>
      </c>
      <c r="N2447" s="7">
        <v>1532</v>
      </c>
    </row>
    <row r="2448" spans="1:14" ht="24">
      <c r="A2448" s="3"/>
      <c r="B2448" s="3"/>
      <c r="C2448" s="7"/>
      <c r="D2448" s="789"/>
      <c r="E2448" s="1146"/>
      <c r="F2448" s="1146"/>
      <c r="G2448" s="36"/>
      <c r="H2448" s="1142"/>
      <c r="I2448" s="1142"/>
      <c r="J2448" s="1142"/>
      <c r="K2448" s="794"/>
      <c r="L2448" s="794"/>
      <c r="M2448" s="794"/>
      <c r="N2448" s="7"/>
    </row>
    <row r="2449" spans="1:14" ht="15.75">
      <c r="A2449" s="3"/>
      <c r="B2449" s="3"/>
      <c r="C2449" s="7"/>
      <c r="D2449" s="789"/>
      <c r="E2449" s="1146"/>
      <c r="F2449" s="1146"/>
      <c r="G2449" s="36"/>
      <c r="H2449" s="1142"/>
      <c r="I2449" s="1142"/>
      <c r="J2449" s="1142"/>
      <c r="K2449" s="7"/>
      <c r="L2449" s="7"/>
      <c r="M2449" s="7"/>
      <c r="N2449" s="7"/>
    </row>
    <row r="2450" spans="1:14" ht="15.75">
      <c r="A2450" s="3"/>
      <c r="B2450" s="3"/>
      <c r="C2450" s="7"/>
      <c r="D2450" s="789"/>
      <c r="E2450" s="1146"/>
      <c r="F2450" s="1146"/>
      <c r="G2450" s="36"/>
      <c r="H2450" s="1142"/>
      <c r="I2450" s="1142"/>
      <c r="J2450" s="1142"/>
      <c r="K2450" s="7"/>
      <c r="L2450" s="7"/>
      <c r="M2450" s="7"/>
      <c r="N2450" s="7"/>
    </row>
    <row r="2451" spans="1:14" ht="15.75">
      <c r="A2451" s="3"/>
      <c r="B2451" s="3"/>
      <c r="C2451" s="7"/>
      <c r="D2451" s="789"/>
      <c r="E2451" s="1146"/>
      <c r="F2451" s="1146"/>
      <c r="G2451" s="32"/>
      <c r="H2451" s="1147"/>
      <c r="I2451" s="1147"/>
      <c r="J2451" s="1147"/>
      <c r="K2451" s="7"/>
      <c r="L2451" s="7"/>
      <c r="M2451" s="7"/>
      <c r="N2451" s="7">
        <v>179668</v>
      </c>
    </row>
    <row r="2452" spans="1:14" ht="15.75">
      <c r="A2452" s="3"/>
      <c r="B2452" s="3"/>
      <c r="C2452" s="7"/>
      <c r="D2452" s="789"/>
      <c r="E2452" s="1148" t="s">
        <v>190</v>
      </c>
      <c r="F2452" s="1149"/>
      <c r="G2452" s="796"/>
      <c r="H2452" s="1138">
        <v>318308</v>
      </c>
      <c r="I2452" s="1150"/>
      <c r="J2452" s="1139"/>
      <c r="K2452" s="1151"/>
      <c r="L2452" s="1152"/>
      <c r="M2452" s="1138" t="s">
        <v>601</v>
      </c>
      <c r="N2452" s="1139"/>
    </row>
    <row r="2455" spans="1:14" ht="18.75">
      <c r="A2455" s="1140" t="s">
        <v>12</v>
      </c>
      <c r="B2455" s="1140"/>
      <c r="C2455" s="1140"/>
      <c r="D2455" s="1141" t="s">
        <v>588</v>
      </c>
      <c r="E2455" s="1141"/>
      <c r="F2455" s="1141"/>
      <c r="G2455" s="1141"/>
      <c r="H2455" s="1141"/>
      <c r="I2455" s="19"/>
      <c r="J2455" s="5"/>
      <c r="K2455" s="5"/>
      <c r="L2455" s="790" t="s">
        <v>13</v>
      </c>
      <c r="M2455" s="790"/>
      <c r="N2455" s="790"/>
    </row>
    <row r="2456" spans="1:14" ht="65.25" customHeight="1">
      <c r="A2456" s="1176" t="s">
        <v>14</v>
      </c>
      <c r="B2456" s="1176"/>
      <c r="C2456" s="1176"/>
      <c r="D2456" s="1176"/>
      <c r="E2456" s="1176"/>
      <c r="F2456" s="1176"/>
      <c r="G2456" s="1176"/>
      <c r="H2456" s="1176"/>
      <c r="I2456" s="1176"/>
      <c r="J2456" s="1176"/>
      <c r="K2456" s="1176"/>
      <c r="L2456" s="1176"/>
      <c r="M2456" s="1176"/>
      <c r="N2456" s="1176"/>
    </row>
    <row r="2458" spans="1:14" ht="15.75">
      <c r="A2458" s="1177" t="s">
        <v>23</v>
      </c>
      <c r="B2458" s="1177"/>
      <c r="C2458" s="46">
        <v>45114</v>
      </c>
      <c r="D2458" s="10"/>
      <c r="E2458" s="1178" t="s">
        <v>21</v>
      </c>
      <c r="F2458" s="1178"/>
      <c r="G2458" s="1178"/>
      <c r="H2458" s="11"/>
      <c r="I2458" s="8"/>
      <c r="J2458" s="8"/>
      <c r="K2458" s="8"/>
      <c r="L2458" s="8"/>
      <c r="M2458" s="8"/>
      <c r="N2458" s="8"/>
    </row>
    <row r="2459" spans="1:14" ht="15.75">
      <c r="A2459" s="1179" t="s">
        <v>26</v>
      </c>
      <c r="B2459" s="1179"/>
      <c r="C2459" s="800" t="s">
        <v>27</v>
      </c>
      <c r="D2459" s="12"/>
      <c r="E2459" s="1180" t="s">
        <v>20</v>
      </c>
      <c r="F2459" s="1180"/>
      <c r="G2459" s="1180"/>
      <c r="H2459" s="1180"/>
      <c r="I2459" s="8"/>
      <c r="J2459" s="1181">
        <v>45108</v>
      </c>
      <c r="K2459" s="1182"/>
      <c r="L2459" s="1183"/>
      <c r="M2459" s="13"/>
      <c r="N2459" s="12"/>
    </row>
    <row r="2460" spans="1:14" ht="15.75">
      <c r="A2460" s="1179" t="s">
        <v>15</v>
      </c>
      <c r="B2460" s="1179"/>
      <c r="C2460" s="800" t="s">
        <v>17</v>
      </c>
      <c r="D2460" s="12"/>
      <c r="E2460" s="1180" t="s">
        <v>18</v>
      </c>
      <c r="F2460" s="1180"/>
      <c r="G2460" s="1180"/>
      <c r="H2460" s="1180"/>
      <c r="I2460" s="8"/>
      <c r="J2460" s="1184" t="s">
        <v>609</v>
      </c>
      <c r="K2460" s="1184"/>
      <c r="L2460" s="1184"/>
      <c r="M2460" s="1184"/>
      <c r="N2460" s="1184"/>
    </row>
    <row r="2461" spans="1:14" ht="18.75">
      <c r="A2461" s="1179" t="s">
        <v>16</v>
      </c>
      <c r="B2461" s="1179"/>
      <c r="C2461" s="802">
        <v>90017442</v>
      </c>
      <c r="D2461" s="10"/>
      <c r="E2461" s="1178" t="s">
        <v>19</v>
      </c>
      <c r="F2461" s="1178"/>
      <c r="G2461" s="1178"/>
      <c r="H2461" s="1178"/>
      <c r="I2461" s="1178"/>
      <c r="J2461" s="1185" t="s">
        <v>368</v>
      </c>
      <c r="K2461" s="1186"/>
      <c r="L2461" s="1186"/>
      <c r="M2461" s="1186"/>
      <c r="N2461" s="1187"/>
    </row>
    <row r="2462" spans="1:14" ht="15.75">
      <c r="A2462" s="1188" t="s">
        <v>0</v>
      </c>
      <c r="B2462" s="1188"/>
      <c r="C2462" s="33">
        <v>8220313142275</v>
      </c>
      <c r="D2462" s="8"/>
      <c r="E2462" s="1180" t="s">
        <v>22</v>
      </c>
      <c r="F2462" s="1180"/>
      <c r="G2462" s="1180"/>
      <c r="H2462" s="1189" t="s">
        <v>58</v>
      </c>
      <c r="I2462" s="1189"/>
      <c r="J2462" s="1190" t="s">
        <v>24</v>
      </c>
      <c r="K2462" s="1190"/>
      <c r="L2462" s="1190"/>
      <c r="M2462" s="1182" t="s">
        <v>598</v>
      </c>
      <c r="N2462" s="1183"/>
    </row>
    <row r="2463" spans="1:14" ht="15.75">
      <c r="A2463" s="1151" t="s">
        <v>1</v>
      </c>
      <c r="B2463" s="1153"/>
      <c r="C2463" s="1154"/>
      <c r="D2463" s="1155" t="s">
        <v>2</v>
      </c>
      <c r="E2463" s="1156"/>
      <c r="F2463" s="1156"/>
      <c r="G2463" s="1156"/>
      <c r="H2463" s="1156"/>
      <c r="I2463" s="1156"/>
      <c r="J2463" s="1156"/>
      <c r="K2463" s="1156"/>
      <c r="L2463" s="1157"/>
      <c r="M2463" s="1158"/>
      <c r="N2463" s="1158"/>
    </row>
    <row r="2464" spans="1:14" ht="15.75">
      <c r="A2464" s="1161" t="s">
        <v>3</v>
      </c>
      <c r="B2464" s="1161" t="s">
        <v>4</v>
      </c>
      <c r="C2464" s="1163" t="s">
        <v>5</v>
      </c>
      <c r="D2464" s="1165" t="s">
        <v>6</v>
      </c>
      <c r="E2464" s="1151" t="s">
        <v>7</v>
      </c>
      <c r="F2464" s="1153"/>
      <c r="G2464" s="1153"/>
      <c r="H2464" s="1153"/>
      <c r="I2464" s="1153"/>
      <c r="J2464" s="1153"/>
      <c r="K2464" s="1153"/>
      <c r="L2464" s="1154"/>
      <c r="M2464" s="1159"/>
      <c r="N2464" s="1159"/>
    </row>
    <row r="2465" spans="1:14" ht="15.75">
      <c r="A2465" s="1162"/>
      <c r="B2465" s="1162"/>
      <c r="C2465" s="1164"/>
      <c r="D2465" s="1166"/>
      <c r="E2465" s="1151" t="s">
        <v>8</v>
      </c>
      <c r="F2465" s="1153"/>
      <c r="G2465" s="1153"/>
      <c r="H2465" s="1153"/>
      <c r="I2465" s="1153"/>
      <c r="J2465" s="1153"/>
      <c r="K2465" s="1154"/>
      <c r="L2465" s="23" t="s">
        <v>9</v>
      </c>
      <c r="M2465" s="1160"/>
      <c r="N2465" s="1160"/>
    </row>
    <row r="2466" spans="1:14" ht="15.75">
      <c r="A2466" s="3"/>
      <c r="B2466" s="3"/>
      <c r="C2466" s="1167" t="s">
        <v>613</v>
      </c>
      <c r="D2466" s="801" t="s">
        <v>29</v>
      </c>
      <c r="E2466" s="1138" t="s">
        <v>38</v>
      </c>
      <c r="F2466" s="1150"/>
      <c r="G2466" s="1150"/>
      <c r="H2466" s="1150"/>
      <c r="I2466" s="1150"/>
      <c r="J2466" s="1139"/>
      <c r="K2466" s="1170" t="s">
        <v>612</v>
      </c>
      <c r="L2466" s="1171"/>
      <c r="M2466" s="1172"/>
      <c r="N2466" s="7"/>
    </row>
    <row r="2467" spans="1:14" ht="24">
      <c r="A2467" s="3"/>
      <c r="B2467" s="3"/>
      <c r="C2467" s="1168"/>
      <c r="D2467" s="29">
        <v>1</v>
      </c>
      <c r="E2467" s="1144" t="s">
        <v>30</v>
      </c>
      <c r="F2467" s="1145"/>
      <c r="G2467" s="7"/>
      <c r="H2467" s="1142">
        <v>122540</v>
      </c>
      <c r="I2467" s="1142"/>
      <c r="J2467" s="1142"/>
      <c r="K2467" s="1144">
        <v>7520</v>
      </c>
      <c r="L2467" s="1145"/>
      <c r="M2467" s="35"/>
      <c r="N2467" s="34"/>
    </row>
    <row r="2468" spans="1:14" ht="24">
      <c r="A2468" s="3"/>
      <c r="B2468" s="3"/>
      <c r="C2468" s="1168"/>
      <c r="D2468" s="798">
        <v>1001</v>
      </c>
      <c r="E2468" s="1144" t="s">
        <v>31</v>
      </c>
      <c r="F2468" s="1145"/>
      <c r="G2468" s="7"/>
      <c r="H2468" s="1142">
        <v>15758</v>
      </c>
      <c r="I2468" s="1142"/>
      <c r="J2468" s="1142"/>
      <c r="K2468" s="1144">
        <v>2474</v>
      </c>
      <c r="L2468" s="1145"/>
      <c r="M2468" s="35"/>
      <c r="N2468" s="34"/>
    </row>
    <row r="2469" spans="1:14" ht="24">
      <c r="A2469" s="3"/>
      <c r="B2469" s="3"/>
      <c r="C2469" s="1168"/>
      <c r="D2469" s="798">
        <v>1810</v>
      </c>
      <c r="E2469" s="1144" t="s">
        <v>595</v>
      </c>
      <c r="F2469" s="1145"/>
      <c r="G2469" s="7"/>
      <c r="H2469" s="1142">
        <v>163740</v>
      </c>
      <c r="I2469" s="1142"/>
      <c r="J2469" s="1142"/>
      <c r="K2469" s="1144">
        <v>18285</v>
      </c>
      <c r="L2469" s="1145"/>
      <c r="M2469" s="797"/>
      <c r="N2469" s="34"/>
    </row>
    <row r="2470" spans="1:14" ht="24">
      <c r="A2470" s="3"/>
      <c r="B2470" s="3"/>
      <c r="C2470" s="1168"/>
      <c r="D2470" s="798">
        <v>1947</v>
      </c>
      <c r="E2470" s="1144" t="s">
        <v>73</v>
      </c>
      <c r="F2470" s="1145"/>
      <c r="G2470" s="7"/>
      <c r="H2470" s="1142">
        <v>4378</v>
      </c>
      <c r="I2470" s="1142"/>
      <c r="J2470" s="1142"/>
      <c r="K2470" s="1144">
        <v>1260</v>
      </c>
      <c r="L2470" s="1145"/>
      <c r="M2470" s="797"/>
      <c r="N2470" s="34"/>
    </row>
    <row r="2471" spans="1:14" ht="24.75">
      <c r="A2471" s="3"/>
      <c r="B2471" s="3"/>
      <c r="C2471" s="1168"/>
      <c r="D2471" s="798">
        <v>1978</v>
      </c>
      <c r="E2471" s="1144" t="s">
        <v>74</v>
      </c>
      <c r="F2471" s="1145"/>
      <c r="G2471" s="7"/>
      <c r="H2471" s="1142">
        <v>21000</v>
      </c>
      <c r="I2471" s="1142"/>
      <c r="J2471" s="1142"/>
      <c r="K2471" s="1144">
        <v>3000</v>
      </c>
      <c r="L2471" s="1145"/>
      <c r="M2471" s="797"/>
      <c r="N2471" s="31"/>
    </row>
    <row r="2472" spans="1:14" ht="24.75">
      <c r="A2472" s="3"/>
      <c r="B2472" s="3"/>
      <c r="C2472" s="1168"/>
      <c r="D2472" s="798">
        <v>2347</v>
      </c>
      <c r="E2472" s="1144" t="s">
        <v>600</v>
      </c>
      <c r="F2472" s="1145"/>
      <c r="G2472" s="7"/>
      <c r="H2472" s="1173">
        <v>11717</v>
      </c>
      <c r="I2472" s="1174"/>
      <c r="J2472" s="1175"/>
      <c r="K2472" s="1144">
        <v>1204</v>
      </c>
      <c r="L2472" s="1145"/>
      <c r="M2472" s="797"/>
      <c r="N2472" s="31"/>
    </row>
    <row r="2473" spans="1:14" ht="24">
      <c r="A2473" s="3"/>
      <c r="B2473" s="3"/>
      <c r="C2473" s="1169"/>
      <c r="D2473" s="798">
        <v>2363</v>
      </c>
      <c r="E2473" s="1144" t="s">
        <v>72</v>
      </c>
      <c r="F2473" s="1145"/>
      <c r="G2473" s="7"/>
      <c r="H2473" s="1142">
        <v>30000</v>
      </c>
      <c r="I2473" s="1142"/>
      <c r="J2473" s="1142"/>
      <c r="K2473" s="1143">
        <v>5000</v>
      </c>
      <c r="L2473" s="1143"/>
      <c r="M2473" s="38"/>
      <c r="N2473" s="30"/>
    </row>
    <row r="2474" spans="1:14" ht="24">
      <c r="A2474" s="3"/>
      <c r="B2474" s="3"/>
      <c r="C2474" s="7" t="s">
        <v>603</v>
      </c>
      <c r="D2474" s="798">
        <v>1518</v>
      </c>
      <c r="E2474" s="1144" t="s">
        <v>594</v>
      </c>
      <c r="F2474" s="1145"/>
      <c r="G2474" s="7"/>
      <c r="H2474" s="1142">
        <v>600</v>
      </c>
      <c r="I2474" s="1142"/>
      <c r="J2474" s="1142"/>
      <c r="K2474" s="1144">
        <v>600</v>
      </c>
      <c r="L2474" s="1145"/>
      <c r="M2474" s="803"/>
      <c r="N2474" s="7"/>
    </row>
    <row r="2475" spans="1:14" ht="15.75">
      <c r="A2475" s="3"/>
      <c r="B2475" s="3"/>
      <c r="C2475" s="7"/>
      <c r="D2475" s="798">
        <v>1981</v>
      </c>
      <c r="E2475" s="1146" t="s">
        <v>71</v>
      </c>
      <c r="F2475" s="1146"/>
      <c r="G2475" s="7"/>
      <c r="H2475" s="1142">
        <v>7000</v>
      </c>
      <c r="I2475" s="1142"/>
      <c r="J2475" s="1142"/>
      <c r="K2475" s="1144">
        <v>1000</v>
      </c>
      <c r="L2475" s="1145"/>
      <c r="M2475" s="795"/>
      <c r="N2475" s="7"/>
    </row>
    <row r="2476" spans="1:14" ht="24">
      <c r="A2476" s="3"/>
      <c r="B2476" s="3"/>
      <c r="C2476" s="7"/>
      <c r="D2476" s="798">
        <v>1549</v>
      </c>
      <c r="E2476" s="1146" t="s">
        <v>610</v>
      </c>
      <c r="F2476" s="1146"/>
      <c r="G2476" s="36"/>
      <c r="H2476" s="1142">
        <v>1250</v>
      </c>
      <c r="I2476" s="1142"/>
      <c r="J2476" s="1142"/>
      <c r="K2476" s="803"/>
      <c r="L2476" s="803">
        <v>1250</v>
      </c>
      <c r="M2476" s="803"/>
      <c r="N2476" s="7"/>
    </row>
    <row r="2477" spans="1:14" ht="15.75">
      <c r="A2477" s="3"/>
      <c r="B2477" s="3"/>
      <c r="C2477" s="7"/>
      <c r="D2477" s="798">
        <v>1540</v>
      </c>
      <c r="E2477" s="1146" t="s">
        <v>611</v>
      </c>
      <c r="F2477" s="1146"/>
      <c r="G2477" s="36"/>
      <c r="H2477" s="1142">
        <v>17500</v>
      </c>
      <c r="I2477" s="1142"/>
      <c r="J2477" s="1142"/>
      <c r="K2477" s="7"/>
      <c r="L2477" s="7">
        <v>17500</v>
      </c>
      <c r="M2477" s="7"/>
      <c r="N2477" s="7"/>
    </row>
    <row r="2478" spans="1:14" ht="15.75">
      <c r="A2478" s="3"/>
      <c r="B2478" s="3"/>
      <c r="C2478" s="7"/>
      <c r="D2478" s="798"/>
      <c r="E2478" s="1146"/>
      <c r="F2478" s="1146"/>
      <c r="G2478" s="36"/>
      <c r="H2478" s="1142"/>
      <c r="I2478" s="1142"/>
      <c r="J2478" s="1142"/>
      <c r="K2478" s="7"/>
      <c r="L2478" s="7"/>
      <c r="M2478" s="7"/>
      <c r="N2478" s="7"/>
    </row>
    <row r="2479" spans="1:14" ht="15.75">
      <c r="A2479" s="3"/>
      <c r="B2479" s="3"/>
      <c r="C2479" s="7"/>
      <c r="D2479" s="798"/>
      <c r="E2479" s="1146"/>
      <c r="F2479" s="1146"/>
      <c r="G2479" s="32"/>
      <c r="H2479" s="1147"/>
      <c r="I2479" s="1147"/>
      <c r="J2479" s="1147"/>
      <c r="K2479" s="7"/>
      <c r="L2479" s="7"/>
      <c r="M2479" s="7"/>
      <c r="N2479" s="7"/>
    </row>
    <row r="2480" spans="1:14" ht="15.75">
      <c r="A2480" s="3"/>
      <c r="B2480" s="3"/>
      <c r="C2480" s="7"/>
      <c r="D2480" s="798"/>
      <c r="E2480" s="1148" t="s">
        <v>190</v>
      </c>
      <c r="F2480" s="1149"/>
      <c r="G2480" s="796"/>
      <c r="H2480" s="1138">
        <v>395483</v>
      </c>
      <c r="I2480" s="1150"/>
      <c r="J2480" s="1139"/>
      <c r="K2480" s="1151">
        <v>55883</v>
      </c>
      <c r="L2480" s="1152"/>
      <c r="M2480" s="1138" t="s">
        <v>601</v>
      </c>
      <c r="N2480" s="1139"/>
    </row>
    <row r="2483" spans="1:14" ht="18.75">
      <c r="A2483" s="1140" t="s">
        <v>12</v>
      </c>
      <c r="B2483" s="1140"/>
      <c r="C2483" s="1140"/>
      <c r="D2483" s="1141" t="s">
        <v>588</v>
      </c>
      <c r="E2483" s="1141"/>
      <c r="F2483" s="1141"/>
      <c r="G2483" s="1141"/>
      <c r="H2483" s="1141"/>
      <c r="I2483" s="19"/>
      <c r="J2483" s="5"/>
      <c r="K2483" s="5"/>
      <c r="L2483" s="799" t="s">
        <v>13</v>
      </c>
      <c r="M2483" s="799"/>
      <c r="N2483" s="799"/>
    </row>
    <row r="2484" spans="1:14" ht="67.5" customHeight="1">
      <c r="A2484" s="1176" t="s">
        <v>14</v>
      </c>
      <c r="B2484" s="1176"/>
      <c r="C2484" s="1176"/>
      <c r="D2484" s="1176"/>
      <c r="E2484" s="1176"/>
      <c r="F2484" s="1176"/>
      <c r="G2484" s="1176"/>
      <c r="H2484" s="1176"/>
      <c r="I2484" s="1176"/>
      <c r="J2484" s="1176"/>
      <c r="K2484" s="1176"/>
      <c r="L2484" s="1176"/>
      <c r="M2484" s="1176"/>
      <c r="N2484" s="1176"/>
    </row>
    <row r="2486" spans="1:14" ht="15.75">
      <c r="A2486" s="1177" t="s">
        <v>23</v>
      </c>
      <c r="B2486" s="1177"/>
      <c r="C2486" s="46">
        <v>45114</v>
      </c>
      <c r="D2486" s="10"/>
      <c r="E2486" s="1178" t="s">
        <v>21</v>
      </c>
      <c r="F2486" s="1178"/>
      <c r="G2486" s="1178"/>
      <c r="H2486" s="11"/>
      <c r="I2486" s="8"/>
      <c r="J2486" s="8"/>
      <c r="K2486" s="8"/>
      <c r="L2486" s="8"/>
      <c r="M2486" s="8"/>
      <c r="N2486" s="8"/>
    </row>
    <row r="2487" spans="1:14" ht="15.75">
      <c r="A2487" s="1179" t="s">
        <v>26</v>
      </c>
      <c r="B2487" s="1179"/>
      <c r="C2487" s="800" t="s">
        <v>27</v>
      </c>
      <c r="D2487" s="12"/>
      <c r="E2487" s="1180" t="s">
        <v>20</v>
      </c>
      <c r="F2487" s="1180"/>
      <c r="G2487" s="1180"/>
      <c r="H2487" s="1180"/>
      <c r="I2487" s="8"/>
      <c r="J2487" s="1181">
        <v>45108</v>
      </c>
      <c r="K2487" s="1182"/>
      <c r="L2487" s="1183"/>
      <c r="M2487" s="13"/>
      <c r="N2487" s="12"/>
    </row>
    <row r="2488" spans="1:14" ht="15.75">
      <c r="A2488" s="1179" t="s">
        <v>15</v>
      </c>
      <c r="B2488" s="1179"/>
      <c r="C2488" s="800" t="s">
        <v>17</v>
      </c>
      <c r="D2488" s="12"/>
      <c r="E2488" s="1180" t="s">
        <v>18</v>
      </c>
      <c r="F2488" s="1180"/>
      <c r="G2488" s="1180"/>
      <c r="H2488" s="1180"/>
      <c r="I2488" s="8"/>
      <c r="J2488" s="1184" t="s">
        <v>470</v>
      </c>
      <c r="K2488" s="1184"/>
      <c r="L2488" s="1184"/>
      <c r="M2488" s="1184"/>
      <c r="N2488" s="1184"/>
    </row>
    <row r="2489" spans="1:14" ht="18.75">
      <c r="A2489" s="1179" t="s">
        <v>16</v>
      </c>
      <c r="B2489" s="1179"/>
      <c r="C2489" s="802">
        <v>90009207</v>
      </c>
      <c r="D2489" s="10"/>
      <c r="E2489" s="1178" t="s">
        <v>19</v>
      </c>
      <c r="F2489" s="1178"/>
      <c r="G2489" s="1178"/>
      <c r="H2489" s="1178"/>
      <c r="I2489" s="1178"/>
      <c r="J2489" s="1185" t="s">
        <v>614</v>
      </c>
      <c r="K2489" s="1186"/>
      <c r="L2489" s="1186"/>
      <c r="M2489" s="1186"/>
      <c r="N2489" s="1187"/>
    </row>
    <row r="2490" spans="1:14" ht="15.75">
      <c r="A2490" s="1188" t="s">
        <v>0</v>
      </c>
      <c r="B2490" s="1188"/>
      <c r="C2490" s="33">
        <v>8220340325697</v>
      </c>
      <c r="D2490" s="8"/>
      <c r="E2490" s="1180" t="s">
        <v>22</v>
      </c>
      <c r="F2490" s="1180"/>
      <c r="G2490" s="1180"/>
      <c r="H2490" s="1189" t="s">
        <v>58</v>
      </c>
      <c r="I2490" s="1189"/>
      <c r="J2490" s="1190" t="s">
        <v>24</v>
      </c>
      <c r="K2490" s="1190"/>
      <c r="L2490" s="1190"/>
      <c r="M2490" s="1182" t="s">
        <v>598</v>
      </c>
      <c r="N2490" s="1183"/>
    </row>
    <row r="2491" spans="1:14" ht="15.75">
      <c r="A2491" s="1151" t="s">
        <v>1</v>
      </c>
      <c r="B2491" s="1153"/>
      <c r="C2491" s="1154"/>
      <c r="D2491" s="1155" t="s">
        <v>2</v>
      </c>
      <c r="E2491" s="1156"/>
      <c r="F2491" s="1156"/>
      <c r="G2491" s="1156"/>
      <c r="H2491" s="1156"/>
      <c r="I2491" s="1156"/>
      <c r="J2491" s="1156"/>
      <c r="K2491" s="1156"/>
      <c r="L2491" s="1157"/>
      <c r="M2491" s="1158"/>
      <c r="N2491" s="1158"/>
    </row>
    <row r="2492" spans="1:14" ht="15.75">
      <c r="A2492" s="1161" t="s">
        <v>3</v>
      </c>
      <c r="B2492" s="1161" t="s">
        <v>4</v>
      </c>
      <c r="C2492" s="1163" t="s">
        <v>5</v>
      </c>
      <c r="D2492" s="1165" t="s">
        <v>6</v>
      </c>
      <c r="E2492" s="1151" t="s">
        <v>7</v>
      </c>
      <c r="F2492" s="1153"/>
      <c r="G2492" s="1153"/>
      <c r="H2492" s="1153"/>
      <c r="I2492" s="1153"/>
      <c r="J2492" s="1153"/>
      <c r="K2492" s="1153"/>
      <c r="L2492" s="1154"/>
      <c r="M2492" s="1159"/>
      <c r="N2492" s="1159"/>
    </row>
    <row r="2493" spans="1:14" ht="15.75">
      <c r="A2493" s="1162"/>
      <c r="B2493" s="1162"/>
      <c r="C2493" s="1164"/>
      <c r="D2493" s="1166"/>
      <c r="E2493" s="1151" t="s">
        <v>8</v>
      </c>
      <c r="F2493" s="1153"/>
      <c r="G2493" s="1153"/>
      <c r="H2493" s="1153"/>
      <c r="I2493" s="1153"/>
      <c r="J2493" s="1153"/>
      <c r="K2493" s="1154"/>
      <c r="L2493" s="23" t="s">
        <v>9</v>
      </c>
      <c r="M2493" s="1160"/>
      <c r="N2493" s="1160"/>
    </row>
    <row r="2494" spans="1:14" ht="15.75">
      <c r="A2494" s="3"/>
      <c r="B2494" s="3"/>
      <c r="C2494" s="1167" t="s">
        <v>613</v>
      </c>
      <c r="D2494" s="801" t="s">
        <v>29</v>
      </c>
      <c r="E2494" s="1138" t="s">
        <v>38</v>
      </c>
      <c r="F2494" s="1150"/>
      <c r="G2494" s="1150"/>
      <c r="H2494" s="1150"/>
      <c r="I2494" s="1150"/>
      <c r="J2494" s="1139"/>
      <c r="K2494" s="1170" t="s">
        <v>612</v>
      </c>
      <c r="L2494" s="1171"/>
      <c r="M2494" s="1172"/>
      <c r="N2494" s="7"/>
    </row>
    <row r="2495" spans="1:14" ht="24">
      <c r="A2495" s="3"/>
      <c r="B2495" s="3"/>
      <c r="C2495" s="1168"/>
      <c r="D2495" s="29">
        <v>1</v>
      </c>
      <c r="E2495" s="1144" t="s">
        <v>30</v>
      </c>
      <c r="F2495" s="1145"/>
      <c r="G2495" s="7"/>
      <c r="H2495" s="1142">
        <v>122540</v>
      </c>
      <c r="I2495" s="1142"/>
      <c r="J2495" s="1142"/>
      <c r="K2495" s="1144">
        <v>7520</v>
      </c>
      <c r="L2495" s="1145"/>
      <c r="M2495" s="35"/>
      <c r="N2495" s="34"/>
    </row>
    <row r="2496" spans="1:14" ht="24">
      <c r="A2496" s="3"/>
      <c r="B2496" s="3"/>
      <c r="C2496" s="1168"/>
      <c r="D2496" s="798">
        <v>1001</v>
      </c>
      <c r="E2496" s="1144" t="s">
        <v>31</v>
      </c>
      <c r="F2496" s="1145"/>
      <c r="G2496" s="7"/>
      <c r="H2496" s="1142">
        <v>15758</v>
      </c>
      <c r="I2496" s="1142"/>
      <c r="J2496" s="1142"/>
      <c r="K2496" s="1144">
        <v>2474</v>
      </c>
      <c r="L2496" s="1145"/>
      <c r="M2496" s="35"/>
      <c r="N2496" s="34"/>
    </row>
    <row r="2497" spans="1:14" ht="24">
      <c r="A2497" s="3"/>
      <c r="B2497" s="3"/>
      <c r="C2497" s="1168"/>
      <c r="D2497" s="798">
        <v>1810</v>
      </c>
      <c r="E2497" s="1144" t="s">
        <v>595</v>
      </c>
      <c r="F2497" s="1145"/>
      <c r="G2497" s="7"/>
      <c r="H2497" s="1142">
        <v>163740</v>
      </c>
      <c r="I2497" s="1142"/>
      <c r="J2497" s="1142"/>
      <c r="K2497" s="1144">
        <v>18930</v>
      </c>
      <c r="L2497" s="1145"/>
      <c r="M2497" s="797"/>
      <c r="N2497" s="34"/>
    </row>
    <row r="2498" spans="1:14" ht="24">
      <c r="A2498" s="3"/>
      <c r="B2498" s="3"/>
      <c r="C2498" s="1168"/>
      <c r="D2498" s="798">
        <v>1947</v>
      </c>
      <c r="E2498" s="1144" t="s">
        <v>73</v>
      </c>
      <c r="F2498" s="1145"/>
      <c r="G2498" s="7"/>
      <c r="H2498" s="1142">
        <v>4378</v>
      </c>
      <c r="I2498" s="1142"/>
      <c r="J2498" s="1142"/>
      <c r="K2498" s="1144">
        <v>1260</v>
      </c>
      <c r="L2498" s="1145"/>
      <c r="M2498" s="797"/>
      <c r="N2498" s="34"/>
    </row>
    <row r="2499" spans="1:14" ht="24.75">
      <c r="A2499" s="3"/>
      <c r="B2499" s="3"/>
      <c r="C2499" s="1168"/>
      <c r="D2499" s="798">
        <v>1978</v>
      </c>
      <c r="E2499" s="1144" t="s">
        <v>74</v>
      </c>
      <c r="F2499" s="1145"/>
      <c r="G2499" s="7"/>
      <c r="H2499" s="1142">
        <v>21000</v>
      </c>
      <c r="I2499" s="1142"/>
      <c r="J2499" s="1142"/>
      <c r="K2499" s="1144">
        <v>3000</v>
      </c>
      <c r="L2499" s="1145"/>
      <c r="M2499" s="797"/>
      <c r="N2499" s="31"/>
    </row>
    <row r="2500" spans="1:14" ht="24.75">
      <c r="A2500" s="3"/>
      <c r="B2500" s="3"/>
      <c r="C2500" s="1168"/>
      <c r="D2500" s="798">
        <v>2347</v>
      </c>
      <c r="E2500" s="1144" t="s">
        <v>600</v>
      </c>
      <c r="F2500" s="1145"/>
      <c r="G2500" s="7"/>
      <c r="H2500" s="1173">
        <v>11717</v>
      </c>
      <c r="I2500" s="1174"/>
      <c r="J2500" s="1175"/>
      <c r="K2500" s="1144">
        <v>548</v>
      </c>
      <c r="L2500" s="1145"/>
      <c r="M2500" s="797"/>
      <c r="N2500" s="31"/>
    </row>
    <row r="2501" spans="1:14" ht="24">
      <c r="A2501" s="3"/>
      <c r="B2501" s="3"/>
      <c r="C2501" s="1169"/>
      <c r="D2501" s="798">
        <v>2363</v>
      </c>
      <c r="E2501" s="1144" t="s">
        <v>72</v>
      </c>
      <c r="F2501" s="1145"/>
      <c r="G2501" s="7"/>
      <c r="H2501" s="1142">
        <v>30000</v>
      </c>
      <c r="I2501" s="1142"/>
      <c r="J2501" s="1142"/>
      <c r="K2501" s="1143">
        <v>5000</v>
      </c>
      <c r="L2501" s="1143"/>
      <c r="M2501" s="38"/>
      <c r="N2501" s="30"/>
    </row>
    <row r="2502" spans="1:14" ht="24">
      <c r="A2502" s="3"/>
      <c r="B2502" s="3"/>
      <c r="C2502" s="7" t="s">
        <v>603</v>
      </c>
      <c r="D2502" s="798">
        <v>1518</v>
      </c>
      <c r="E2502" s="1144" t="s">
        <v>594</v>
      </c>
      <c r="F2502" s="1145"/>
      <c r="G2502" s="7"/>
      <c r="H2502" s="1142">
        <v>600</v>
      </c>
      <c r="I2502" s="1142"/>
      <c r="J2502" s="1142"/>
      <c r="K2502" s="1144">
        <v>600</v>
      </c>
      <c r="L2502" s="1145"/>
      <c r="M2502" s="803"/>
      <c r="N2502" s="7"/>
    </row>
    <row r="2503" spans="1:14" ht="15.75">
      <c r="A2503" s="3"/>
      <c r="B2503" s="3"/>
      <c r="C2503" s="7"/>
      <c r="D2503" s="798">
        <v>1981</v>
      </c>
      <c r="E2503" s="1146" t="s">
        <v>71</v>
      </c>
      <c r="F2503" s="1146"/>
      <c r="G2503" s="7"/>
      <c r="H2503" s="1142">
        <v>7000</v>
      </c>
      <c r="I2503" s="1142"/>
      <c r="J2503" s="1142"/>
      <c r="K2503" s="1144">
        <v>1000</v>
      </c>
      <c r="L2503" s="1145"/>
      <c r="M2503" s="795"/>
      <c r="N2503" s="7"/>
    </row>
    <row r="2504" spans="1:14" ht="24">
      <c r="A2504" s="3"/>
      <c r="B2504" s="3"/>
      <c r="C2504" s="7"/>
      <c r="D2504" s="798">
        <v>1549</v>
      </c>
      <c r="E2504" s="1146" t="s">
        <v>610</v>
      </c>
      <c r="F2504" s="1146"/>
      <c r="G2504" s="36"/>
      <c r="H2504" s="1142">
        <v>1250</v>
      </c>
      <c r="I2504" s="1142"/>
      <c r="J2504" s="1142"/>
      <c r="K2504" s="803"/>
      <c r="L2504" s="803">
        <v>1250</v>
      </c>
      <c r="M2504" s="803"/>
      <c r="N2504" s="7"/>
    </row>
    <row r="2505" spans="1:14" ht="15.75">
      <c r="A2505" s="3"/>
      <c r="B2505" s="3"/>
      <c r="C2505" s="7"/>
      <c r="D2505" s="798">
        <v>1540</v>
      </c>
      <c r="E2505" s="1146" t="s">
        <v>611</v>
      </c>
      <c r="F2505" s="1146"/>
      <c r="G2505" s="36"/>
      <c r="H2505" s="1142">
        <v>17500</v>
      </c>
      <c r="I2505" s="1142"/>
      <c r="J2505" s="1142"/>
      <c r="K2505" s="7"/>
      <c r="L2505" s="7">
        <v>17500</v>
      </c>
      <c r="M2505" s="7"/>
      <c r="N2505" s="7"/>
    </row>
    <row r="2506" spans="1:14" ht="15.75">
      <c r="A2506" s="3"/>
      <c r="B2506" s="3"/>
      <c r="C2506" s="7"/>
      <c r="D2506" s="798"/>
      <c r="E2506" s="1146"/>
      <c r="F2506" s="1146"/>
      <c r="G2506" s="36"/>
      <c r="H2506" s="1142"/>
      <c r="I2506" s="1142"/>
      <c r="J2506" s="1142"/>
      <c r="K2506" s="7"/>
      <c r="L2506" s="7"/>
      <c r="M2506" s="7"/>
      <c r="N2506" s="7"/>
    </row>
    <row r="2507" spans="1:14" ht="15.75">
      <c r="A2507" s="3"/>
      <c r="B2507" s="3"/>
      <c r="C2507" s="7"/>
      <c r="D2507" s="798"/>
      <c r="E2507" s="1146"/>
      <c r="F2507" s="1146"/>
      <c r="G2507" s="32"/>
      <c r="H2507" s="1147"/>
      <c r="I2507" s="1147"/>
      <c r="J2507" s="1147"/>
      <c r="K2507" s="7"/>
      <c r="L2507" s="7"/>
      <c r="M2507" s="7"/>
      <c r="N2507" s="7"/>
    </row>
    <row r="2508" spans="1:14" ht="15.75">
      <c r="A2508" s="3"/>
      <c r="B2508" s="3"/>
      <c r="C2508" s="7"/>
      <c r="D2508" s="798"/>
      <c r="E2508" s="1148" t="s">
        <v>190</v>
      </c>
      <c r="F2508" s="1149"/>
      <c r="G2508" s="796"/>
      <c r="H2508" s="1138">
        <v>395483</v>
      </c>
      <c r="I2508" s="1150"/>
      <c r="J2508" s="1139"/>
      <c r="K2508" s="1151">
        <v>55042</v>
      </c>
      <c r="L2508" s="1152"/>
      <c r="M2508" s="1138" t="s">
        <v>601</v>
      </c>
      <c r="N2508" s="1139"/>
    </row>
    <row r="2511" spans="1:14" ht="18.75">
      <c r="A2511" s="1140" t="s">
        <v>12</v>
      </c>
      <c r="B2511" s="1140"/>
      <c r="C2511" s="1140"/>
      <c r="D2511" s="1141" t="s">
        <v>588</v>
      </c>
      <c r="E2511" s="1141"/>
      <c r="F2511" s="1141"/>
      <c r="G2511" s="1141"/>
      <c r="H2511" s="1141"/>
      <c r="I2511" s="19"/>
      <c r="J2511" s="5"/>
      <c r="K2511" s="5"/>
      <c r="L2511" s="799" t="s">
        <v>13</v>
      </c>
      <c r="M2511" s="799"/>
      <c r="N2511" s="799"/>
    </row>
    <row r="2512" spans="1:14" ht="66.75" customHeight="1">
      <c r="A2512" s="1176" t="s">
        <v>14</v>
      </c>
      <c r="B2512" s="1176"/>
      <c r="C2512" s="1176"/>
      <c r="D2512" s="1176"/>
      <c r="E2512" s="1176"/>
      <c r="F2512" s="1176"/>
      <c r="G2512" s="1176"/>
      <c r="H2512" s="1176"/>
      <c r="I2512" s="1176"/>
      <c r="J2512" s="1176"/>
      <c r="K2512" s="1176"/>
      <c r="L2512" s="1176"/>
      <c r="M2512" s="1176"/>
      <c r="N2512" s="1176"/>
    </row>
    <row r="2514" spans="1:14" ht="15.75">
      <c r="A2514" s="1177" t="s">
        <v>23</v>
      </c>
      <c r="B2514" s="1177"/>
      <c r="C2514" s="46">
        <v>45114</v>
      </c>
      <c r="D2514" s="10"/>
      <c r="E2514" s="1178" t="s">
        <v>21</v>
      </c>
      <c r="F2514" s="1178"/>
      <c r="G2514" s="1178"/>
      <c r="H2514" s="11"/>
      <c r="I2514" s="8"/>
      <c r="J2514" s="8"/>
      <c r="K2514" s="8"/>
      <c r="L2514" s="8"/>
      <c r="M2514" s="8"/>
      <c r="N2514" s="8"/>
    </row>
    <row r="2515" spans="1:14" ht="15.75">
      <c r="A2515" s="1179" t="s">
        <v>26</v>
      </c>
      <c r="B2515" s="1179"/>
      <c r="C2515" s="800" t="s">
        <v>27</v>
      </c>
      <c r="D2515" s="12"/>
      <c r="E2515" s="1180" t="s">
        <v>20</v>
      </c>
      <c r="F2515" s="1180"/>
      <c r="G2515" s="1180"/>
      <c r="H2515" s="1180"/>
      <c r="I2515" s="8"/>
      <c r="J2515" s="1181">
        <v>45108</v>
      </c>
      <c r="K2515" s="1182"/>
      <c r="L2515" s="1183"/>
      <c r="M2515" s="13"/>
      <c r="N2515" s="12"/>
    </row>
    <row r="2516" spans="1:14" ht="15.75">
      <c r="A2516" s="1179" t="s">
        <v>15</v>
      </c>
      <c r="B2516" s="1179"/>
      <c r="C2516" s="800" t="s">
        <v>17</v>
      </c>
      <c r="D2516" s="12"/>
      <c r="E2516" s="1180" t="s">
        <v>18</v>
      </c>
      <c r="F2516" s="1180"/>
      <c r="G2516" s="1180"/>
      <c r="H2516" s="1180"/>
      <c r="I2516" s="8"/>
      <c r="J2516" s="1184" t="s">
        <v>270</v>
      </c>
      <c r="K2516" s="1184"/>
      <c r="L2516" s="1184"/>
      <c r="M2516" s="1184"/>
      <c r="N2516" s="1184"/>
    </row>
    <row r="2517" spans="1:14" ht="18.75">
      <c r="A2517" s="1179" t="s">
        <v>16</v>
      </c>
      <c r="B2517" s="1179"/>
      <c r="C2517" s="802">
        <v>90012791</v>
      </c>
      <c r="D2517" s="10"/>
      <c r="E2517" s="1178" t="s">
        <v>19</v>
      </c>
      <c r="F2517" s="1178"/>
      <c r="G2517" s="1178"/>
      <c r="H2517" s="1178"/>
      <c r="I2517" s="1178"/>
      <c r="J2517" s="1185" t="s">
        <v>599</v>
      </c>
      <c r="K2517" s="1186"/>
      <c r="L2517" s="1186"/>
      <c r="M2517" s="1186"/>
      <c r="N2517" s="1187"/>
    </row>
    <row r="2518" spans="1:14" ht="15.75">
      <c r="A2518" s="1188" t="s">
        <v>0</v>
      </c>
      <c r="B2518" s="1188"/>
      <c r="C2518" s="33">
        <v>8220315066375</v>
      </c>
      <c r="D2518" s="8"/>
      <c r="E2518" s="1180" t="s">
        <v>22</v>
      </c>
      <c r="F2518" s="1180"/>
      <c r="G2518" s="1180"/>
      <c r="H2518" s="1189" t="s">
        <v>57</v>
      </c>
      <c r="I2518" s="1189"/>
      <c r="J2518" s="1190" t="s">
        <v>24</v>
      </c>
      <c r="K2518" s="1190"/>
      <c r="L2518" s="1190"/>
      <c r="M2518" s="1182" t="s">
        <v>598</v>
      </c>
      <c r="N2518" s="1183"/>
    </row>
    <row r="2519" spans="1:14" ht="15.75">
      <c r="A2519" s="1151" t="s">
        <v>1</v>
      </c>
      <c r="B2519" s="1153"/>
      <c r="C2519" s="1154"/>
      <c r="D2519" s="1155" t="s">
        <v>2</v>
      </c>
      <c r="E2519" s="1156"/>
      <c r="F2519" s="1156"/>
      <c r="G2519" s="1156"/>
      <c r="H2519" s="1156"/>
      <c r="I2519" s="1156"/>
      <c r="J2519" s="1156"/>
      <c r="K2519" s="1156"/>
      <c r="L2519" s="1157"/>
      <c r="M2519" s="1158"/>
      <c r="N2519" s="1158"/>
    </row>
    <row r="2520" spans="1:14" ht="15.75">
      <c r="A2520" s="1161" t="s">
        <v>3</v>
      </c>
      <c r="B2520" s="1161" t="s">
        <v>4</v>
      </c>
      <c r="C2520" s="1163" t="s">
        <v>5</v>
      </c>
      <c r="D2520" s="1165" t="s">
        <v>6</v>
      </c>
      <c r="E2520" s="1151" t="s">
        <v>7</v>
      </c>
      <c r="F2520" s="1153"/>
      <c r="G2520" s="1153"/>
      <c r="H2520" s="1153"/>
      <c r="I2520" s="1153"/>
      <c r="J2520" s="1153"/>
      <c r="K2520" s="1153"/>
      <c r="L2520" s="1154"/>
      <c r="M2520" s="1159"/>
      <c r="N2520" s="1159"/>
    </row>
    <row r="2521" spans="1:14" ht="15.75">
      <c r="A2521" s="1162"/>
      <c r="B2521" s="1162"/>
      <c r="C2521" s="1164"/>
      <c r="D2521" s="1166"/>
      <c r="E2521" s="1151" t="s">
        <v>8</v>
      </c>
      <c r="F2521" s="1153"/>
      <c r="G2521" s="1153"/>
      <c r="H2521" s="1153"/>
      <c r="I2521" s="1153"/>
      <c r="J2521" s="1153"/>
      <c r="K2521" s="1154"/>
      <c r="L2521" s="23" t="s">
        <v>9</v>
      </c>
      <c r="M2521" s="1160"/>
      <c r="N2521" s="1160"/>
    </row>
    <row r="2522" spans="1:14" ht="15.75">
      <c r="A2522" s="3"/>
      <c r="B2522" s="3"/>
      <c r="C2522" s="1167" t="s">
        <v>602</v>
      </c>
      <c r="D2522" s="801" t="s">
        <v>29</v>
      </c>
      <c r="E2522" s="1138" t="s">
        <v>38</v>
      </c>
      <c r="F2522" s="1150"/>
      <c r="G2522" s="1150"/>
      <c r="H2522" s="1150"/>
      <c r="I2522" s="1150"/>
      <c r="J2522" s="1139"/>
      <c r="K2522" s="1170" t="s">
        <v>615</v>
      </c>
      <c r="L2522" s="1171"/>
      <c r="M2522" s="1172"/>
      <c r="N2522" s="7"/>
    </row>
    <row r="2523" spans="1:14" ht="24">
      <c r="A2523" s="3"/>
      <c r="B2523" s="3"/>
      <c r="C2523" s="1168"/>
      <c r="D2523" s="29">
        <v>1</v>
      </c>
      <c r="E2523" s="1144" t="s">
        <v>30</v>
      </c>
      <c r="F2523" s="1145"/>
      <c r="G2523" s="7"/>
      <c r="H2523" s="1142">
        <v>87840</v>
      </c>
      <c r="I2523" s="1142"/>
      <c r="J2523" s="1142"/>
      <c r="K2523" s="1144">
        <v>5400</v>
      </c>
      <c r="L2523" s="1145"/>
      <c r="M2523" s="35"/>
      <c r="N2523" s="34"/>
    </row>
    <row r="2524" spans="1:14" ht="24">
      <c r="A2524" s="3"/>
      <c r="B2524" s="3"/>
      <c r="C2524" s="1168"/>
      <c r="D2524" s="798">
        <v>1001</v>
      </c>
      <c r="E2524" s="1144" t="s">
        <v>31</v>
      </c>
      <c r="F2524" s="1145"/>
      <c r="G2524" s="7"/>
      <c r="H2524" s="1142">
        <v>13284</v>
      </c>
      <c r="I2524" s="1142"/>
      <c r="J2524" s="1142"/>
      <c r="K2524" s="1144">
        <v>4569</v>
      </c>
      <c r="L2524" s="1145"/>
      <c r="M2524" s="35"/>
      <c r="N2524" s="34"/>
    </row>
    <row r="2525" spans="1:14" ht="24">
      <c r="A2525" s="3"/>
      <c r="B2525" s="3"/>
      <c r="C2525" s="1168"/>
      <c r="D2525" s="798">
        <v>1810</v>
      </c>
      <c r="E2525" s="1144" t="s">
        <v>595</v>
      </c>
      <c r="F2525" s="1145"/>
      <c r="G2525" s="7"/>
      <c r="H2525" s="1142">
        <v>131760</v>
      </c>
      <c r="I2525" s="1142"/>
      <c r="J2525" s="1142"/>
      <c r="K2525" s="1144">
        <v>33660</v>
      </c>
      <c r="L2525" s="1145"/>
      <c r="M2525" s="797"/>
      <c r="N2525" s="34"/>
    </row>
    <row r="2526" spans="1:14" ht="24">
      <c r="A2526" s="3"/>
      <c r="B2526" s="3"/>
      <c r="C2526" s="1168"/>
      <c r="D2526" s="798">
        <v>1947</v>
      </c>
      <c r="E2526" s="1144" t="s">
        <v>73</v>
      </c>
      <c r="F2526" s="1145"/>
      <c r="G2526" s="7"/>
      <c r="H2526" s="1142">
        <v>3690</v>
      </c>
      <c r="I2526" s="1142"/>
      <c r="J2526" s="1142"/>
      <c r="K2526" s="1144">
        <v>1910</v>
      </c>
      <c r="L2526" s="1145"/>
      <c r="M2526" s="797"/>
      <c r="N2526" s="34"/>
    </row>
    <row r="2527" spans="1:14" ht="24.75">
      <c r="A2527" s="3"/>
      <c r="B2527" s="3"/>
      <c r="C2527" s="1168"/>
      <c r="D2527" s="798">
        <v>1978</v>
      </c>
      <c r="E2527" s="1144" t="s">
        <v>74</v>
      </c>
      <c r="F2527" s="1145"/>
      <c r="G2527" s="7"/>
      <c r="H2527" s="1142">
        <v>21000</v>
      </c>
      <c r="I2527" s="1142"/>
      <c r="J2527" s="1142"/>
      <c r="K2527" s="1144">
        <v>3194</v>
      </c>
      <c r="L2527" s="1145"/>
      <c r="M2527" s="797"/>
      <c r="N2527" s="31"/>
    </row>
    <row r="2528" spans="1:14" ht="24.75">
      <c r="A2528" s="3"/>
      <c r="B2528" s="3"/>
      <c r="C2528" s="1168"/>
      <c r="D2528" s="798">
        <v>2347</v>
      </c>
      <c r="E2528" s="1144" t="s">
        <v>600</v>
      </c>
      <c r="F2528" s="1145"/>
      <c r="G2528" s="7"/>
      <c r="H2528" s="1173">
        <v>8882</v>
      </c>
      <c r="I2528" s="1174"/>
      <c r="J2528" s="1175"/>
      <c r="K2528" s="1144">
        <v>977</v>
      </c>
      <c r="L2528" s="1145"/>
      <c r="M2528" s="797"/>
      <c r="N2528" s="31"/>
    </row>
    <row r="2529" spans="1:14" ht="24">
      <c r="A2529" s="3"/>
      <c r="B2529" s="3"/>
      <c r="C2529" s="1169"/>
      <c r="D2529" s="798">
        <v>2363</v>
      </c>
      <c r="E2529" s="1144" t="s">
        <v>72</v>
      </c>
      <c r="F2529" s="1145"/>
      <c r="G2529" s="7"/>
      <c r="H2529" s="1142">
        <v>25000</v>
      </c>
      <c r="I2529" s="1142"/>
      <c r="J2529" s="1142"/>
      <c r="K2529" s="1143">
        <v>5000</v>
      </c>
      <c r="L2529" s="1143"/>
      <c r="M2529" s="38"/>
      <c r="N2529" s="30"/>
    </row>
    <row r="2530" spans="1:14" ht="24">
      <c r="A2530" s="3"/>
      <c r="B2530" s="3"/>
      <c r="C2530" s="7"/>
      <c r="D2530" s="798">
        <v>1518</v>
      </c>
      <c r="E2530" s="1144" t="s">
        <v>594</v>
      </c>
      <c r="F2530" s="1145"/>
      <c r="G2530" s="7"/>
      <c r="H2530" s="1142">
        <v>500</v>
      </c>
      <c r="I2530" s="1142"/>
      <c r="J2530" s="1142"/>
      <c r="K2530" s="1144">
        <v>500</v>
      </c>
      <c r="L2530" s="1145"/>
      <c r="M2530" s="803"/>
      <c r="N2530" s="7"/>
    </row>
    <row r="2531" spans="1:14" ht="15.75">
      <c r="A2531" s="3"/>
      <c r="B2531" s="3"/>
      <c r="C2531" s="7"/>
      <c r="D2531" s="798">
        <v>1981</v>
      </c>
      <c r="E2531" s="1146" t="s">
        <v>71</v>
      </c>
      <c r="F2531" s="1146"/>
      <c r="G2531" s="7"/>
      <c r="H2531" s="1142">
        <v>6000</v>
      </c>
      <c r="I2531" s="1142"/>
      <c r="J2531" s="1142"/>
      <c r="K2531" s="1144">
        <v>6000</v>
      </c>
      <c r="L2531" s="1145"/>
      <c r="M2531" s="795"/>
      <c r="N2531" s="7"/>
    </row>
    <row r="2532" spans="1:14" ht="24">
      <c r="A2532" s="3"/>
      <c r="B2532" s="3"/>
      <c r="C2532" s="7"/>
      <c r="D2532" s="798"/>
      <c r="E2532" s="1146"/>
      <c r="F2532" s="1146"/>
      <c r="G2532" s="36"/>
      <c r="H2532" s="1142"/>
      <c r="I2532" s="1142"/>
      <c r="J2532" s="1142"/>
      <c r="K2532" s="803"/>
      <c r="L2532" s="803"/>
      <c r="M2532" s="803"/>
      <c r="N2532" s="7"/>
    </row>
    <row r="2533" spans="1:14" ht="15.75">
      <c r="A2533" s="3"/>
      <c r="B2533" s="3"/>
      <c r="C2533" s="7"/>
      <c r="D2533" s="798"/>
      <c r="E2533" s="1146"/>
      <c r="F2533" s="1146"/>
      <c r="G2533" s="36"/>
      <c r="H2533" s="1142"/>
      <c r="I2533" s="1142"/>
      <c r="J2533" s="1142"/>
      <c r="K2533" s="7"/>
      <c r="L2533" s="7"/>
      <c r="M2533" s="7"/>
      <c r="N2533" s="7"/>
    </row>
    <row r="2534" spans="1:14" ht="15.75">
      <c r="A2534" s="3"/>
      <c r="B2534" s="3"/>
      <c r="C2534" s="7"/>
      <c r="D2534" s="798"/>
      <c r="E2534" s="1146"/>
      <c r="F2534" s="1146"/>
      <c r="G2534" s="36"/>
      <c r="H2534" s="1142"/>
      <c r="I2534" s="1142"/>
      <c r="J2534" s="1142"/>
      <c r="K2534" s="7"/>
      <c r="L2534" s="7"/>
      <c r="M2534" s="7"/>
      <c r="N2534" s="7"/>
    </row>
    <row r="2535" spans="1:14" ht="15.75">
      <c r="A2535" s="3"/>
      <c r="B2535" s="3"/>
      <c r="C2535" s="7"/>
      <c r="D2535" s="798"/>
      <c r="E2535" s="1146"/>
      <c r="F2535" s="1146"/>
      <c r="G2535" s="32"/>
      <c r="H2535" s="1147"/>
      <c r="I2535" s="1147"/>
      <c r="J2535" s="1147"/>
      <c r="K2535" s="7"/>
      <c r="L2535" s="7"/>
      <c r="M2535" s="7"/>
      <c r="N2535" s="7"/>
    </row>
    <row r="2536" spans="1:14" ht="15.75">
      <c r="A2536" s="3"/>
      <c r="B2536" s="3"/>
      <c r="C2536" s="7"/>
      <c r="D2536" s="798"/>
      <c r="E2536" s="1148" t="s">
        <v>190</v>
      </c>
      <c r="F2536" s="1149"/>
      <c r="G2536" s="796"/>
      <c r="H2536" s="1138">
        <f>SUM(H2523:J2531)</f>
        <v>297956</v>
      </c>
      <c r="I2536" s="1150"/>
      <c r="J2536" s="1139"/>
      <c r="K2536" s="1151">
        <f>SUM(K2523:L2531)</f>
        <v>61210</v>
      </c>
      <c r="L2536" s="1152"/>
      <c r="M2536" s="1138" t="s">
        <v>601</v>
      </c>
      <c r="N2536" s="1139"/>
    </row>
    <row r="2539" spans="1:14" ht="18.75">
      <c r="A2539" s="1140" t="s">
        <v>12</v>
      </c>
      <c r="B2539" s="1140"/>
      <c r="C2539" s="1140"/>
      <c r="D2539" s="1141" t="s">
        <v>588</v>
      </c>
      <c r="E2539" s="1141"/>
      <c r="F2539" s="1141"/>
      <c r="G2539" s="1141"/>
      <c r="H2539" s="1141"/>
      <c r="I2539" s="19"/>
      <c r="J2539" s="5"/>
      <c r="K2539" s="5"/>
      <c r="L2539" s="799" t="s">
        <v>13</v>
      </c>
      <c r="M2539" s="799"/>
      <c r="N2539" s="799"/>
    </row>
    <row r="2540" spans="1:14" ht="65.25" customHeight="1">
      <c r="A2540" s="1176" t="s">
        <v>14</v>
      </c>
      <c r="B2540" s="1176"/>
      <c r="C2540" s="1176"/>
      <c r="D2540" s="1176"/>
      <c r="E2540" s="1176"/>
      <c r="F2540" s="1176"/>
      <c r="G2540" s="1176"/>
      <c r="H2540" s="1176"/>
      <c r="I2540" s="1176"/>
      <c r="J2540" s="1176"/>
      <c r="K2540" s="1176"/>
      <c r="L2540" s="1176"/>
      <c r="M2540" s="1176"/>
      <c r="N2540" s="1176"/>
    </row>
    <row r="2542" spans="1:14" ht="15.75">
      <c r="A2542" s="1177" t="s">
        <v>23</v>
      </c>
      <c r="B2542" s="1177"/>
      <c r="C2542" s="46">
        <v>45114</v>
      </c>
      <c r="D2542" s="10"/>
      <c r="E2542" s="1178" t="s">
        <v>21</v>
      </c>
      <c r="F2542" s="1178"/>
      <c r="G2542" s="1178"/>
      <c r="H2542" s="11"/>
      <c r="I2542" s="8"/>
      <c r="J2542" s="8"/>
      <c r="K2542" s="8"/>
      <c r="L2542" s="8"/>
      <c r="M2542" s="8"/>
      <c r="N2542" s="8"/>
    </row>
    <row r="2543" spans="1:14" ht="15.75">
      <c r="A2543" s="1179" t="s">
        <v>26</v>
      </c>
      <c r="B2543" s="1179"/>
      <c r="C2543" s="800" t="s">
        <v>27</v>
      </c>
      <c r="D2543" s="12"/>
      <c r="E2543" s="1180" t="s">
        <v>20</v>
      </c>
      <c r="F2543" s="1180"/>
      <c r="G2543" s="1180"/>
      <c r="H2543" s="1180"/>
      <c r="I2543" s="8"/>
      <c r="J2543" s="1181">
        <v>45108</v>
      </c>
      <c r="K2543" s="1182"/>
      <c r="L2543" s="1183"/>
      <c r="M2543" s="13"/>
      <c r="N2543" s="12"/>
    </row>
    <row r="2544" spans="1:14" ht="15.75">
      <c r="A2544" s="1179" t="s">
        <v>15</v>
      </c>
      <c r="B2544" s="1179"/>
      <c r="C2544" s="800" t="s">
        <v>17</v>
      </c>
      <c r="D2544" s="12"/>
      <c r="E2544" s="1180" t="s">
        <v>18</v>
      </c>
      <c r="F2544" s="1180"/>
      <c r="G2544" s="1180"/>
      <c r="H2544" s="1180"/>
      <c r="I2544" s="8"/>
      <c r="J2544" s="1184" t="s">
        <v>616</v>
      </c>
      <c r="K2544" s="1184"/>
      <c r="L2544" s="1184"/>
      <c r="M2544" s="1184"/>
      <c r="N2544" s="1184"/>
    </row>
    <row r="2545" spans="1:14" ht="18.75">
      <c r="A2545" s="1179" t="s">
        <v>16</v>
      </c>
      <c r="B2545" s="1179"/>
      <c r="C2545" s="802">
        <v>90020949</v>
      </c>
      <c r="D2545" s="10"/>
      <c r="E2545" s="1178" t="s">
        <v>19</v>
      </c>
      <c r="F2545" s="1178"/>
      <c r="G2545" s="1178"/>
      <c r="H2545" s="1178"/>
      <c r="I2545" s="1178"/>
      <c r="J2545" s="1185" t="s">
        <v>599</v>
      </c>
      <c r="K2545" s="1186"/>
      <c r="L2545" s="1186"/>
      <c r="M2545" s="1186"/>
      <c r="N2545" s="1187"/>
    </row>
    <row r="2546" spans="1:14" ht="15.75">
      <c r="A2546" s="1188" t="s">
        <v>0</v>
      </c>
      <c r="B2546" s="1188"/>
      <c r="C2546" s="33">
        <v>8220326323489</v>
      </c>
      <c r="D2546" s="8"/>
      <c r="E2546" s="1180" t="s">
        <v>22</v>
      </c>
      <c r="F2546" s="1180"/>
      <c r="G2546" s="1180"/>
      <c r="H2546" s="1189" t="s">
        <v>57</v>
      </c>
      <c r="I2546" s="1189"/>
      <c r="J2546" s="1190" t="s">
        <v>24</v>
      </c>
      <c r="K2546" s="1190"/>
      <c r="L2546" s="1190"/>
      <c r="M2546" s="1182" t="s">
        <v>598</v>
      </c>
      <c r="N2546" s="1183"/>
    </row>
    <row r="2547" spans="1:14" ht="15.75">
      <c r="A2547" s="1151" t="s">
        <v>1</v>
      </c>
      <c r="B2547" s="1153"/>
      <c r="C2547" s="1154"/>
      <c r="D2547" s="1155" t="s">
        <v>2</v>
      </c>
      <c r="E2547" s="1156"/>
      <c r="F2547" s="1156"/>
      <c r="G2547" s="1156"/>
      <c r="H2547" s="1156"/>
      <c r="I2547" s="1156"/>
      <c r="J2547" s="1156"/>
      <c r="K2547" s="1156"/>
      <c r="L2547" s="1157"/>
      <c r="M2547" s="1158"/>
      <c r="N2547" s="1158"/>
    </row>
    <row r="2548" spans="1:14" ht="15.75">
      <c r="A2548" s="1161" t="s">
        <v>3</v>
      </c>
      <c r="B2548" s="1161" t="s">
        <v>4</v>
      </c>
      <c r="C2548" s="1163" t="s">
        <v>5</v>
      </c>
      <c r="D2548" s="1165" t="s">
        <v>6</v>
      </c>
      <c r="E2548" s="1151" t="s">
        <v>7</v>
      </c>
      <c r="F2548" s="1153"/>
      <c r="G2548" s="1153"/>
      <c r="H2548" s="1153"/>
      <c r="I2548" s="1153"/>
      <c r="J2548" s="1153"/>
      <c r="K2548" s="1153"/>
      <c r="L2548" s="1154"/>
      <c r="M2548" s="1159"/>
      <c r="N2548" s="1159"/>
    </row>
    <row r="2549" spans="1:14" ht="15.75">
      <c r="A2549" s="1162"/>
      <c r="B2549" s="1162"/>
      <c r="C2549" s="1164"/>
      <c r="D2549" s="1166"/>
      <c r="E2549" s="1151" t="s">
        <v>8</v>
      </c>
      <c r="F2549" s="1153"/>
      <c r="G2549" s="1153"/>
      <c r="H2549" s="1153"/>
      <c r="I2549" s="1153"/>
      <c r="J2549" s="1153"/>
      <c r="K2549" s="1154"/>
      <c r="L2549" s="23" t="s">
        <v>9</v>
      </c>
      <c r="M2549" s="1160"/>
      <c r="N2549" s="1160"/>
    </row>
    <row r="2550" spans="1:14" ht="15.75">
      <c r="A2550" s="3"/>
      <c r="B2550" s="3"/>
      <c r="C2550" s="1167" t="s">
        <v>602</v>
      </c>
      <c r="D2550" s="801" t="s">
        <v>29</v>
      </c>
      <c r="E2550" s="1138" t="s">
        <v>38</v>
      </c>
      <c r="F2550" s="1150"/>
      <c r="G2550" s="1150"/>
      <c r="H2550" s="1150"/>
      <c r="I2550" s="1150"/>
      <c r="J2550" s="1139"/>
      <c r="K2550" s="1170" t="s">
        <v>615</v>
      </c>
      <c r="L2550" s="1171"/>
      <c r="M2550" s="1172"/>
      <c r="N2550" s="7"/>
    </row>
    <row r="2551" spans="1:14" ht="24">
      <c r="A2551" s="3"/>
      <c r="B2551" s="3"/>
      <c r="C2551" s="1168"/>
      <c r="D2551" s="29">
        <v>1</v>
      </c>
      <c r="E2551" s="1144" t="s">
        <v>30</v>
      </c>
      <c r="F2551" s="1145"/>
      <c r="G2551" s="7"/>
      <c r="H2551" s="1142">
        <v>101430</v>
      </c>
      <c r="I2551" s="1142"/>
      <c r="J2551" s="1142"/>
      <c r="K2551" s="1144">
        <v>1950</v>
      </c>
      <c r="L2551" s="1145"/>
      <c r="M2551" s="35"/>
      <c r="N2551" s="34"/>
    </row>
    <row r="2552" spans="1:14" ht="24">
      <c r="A2552" s="3"/>
      <c r="B2552" s="3"/>
      <c r="C2552" s="1168"/>
      <c r="D2552" s="798">
        <v>1001</v>
      </c>
      <c r="E2552" s="1144" t="s">
        <v>31</v>
      </c>
      <c r="F2552" s="1145"/>
      <c r="G2552" s="7"/>
      <c r="H2552" s="1142">
        <v>15758</v>
      </c>
      <c r="I2552" s="1142"/>
      <c r="J2552" s="1142"/>
      <c r="K2552" s="1144">
        <v>7043</v>
      </c>
      <c r="L2552" s="1145"/>
      <c r="M2552" s="35"/>
      <c r="N2552" s="34"/>
    </row>
    <row r="2553" spans="1:14" ht="24">
      <c r="A2553" s="3"/>
      <c r="B2553" s="3"/>
      <c r="C2553" s="1168"/>
      <c r="D2553" s="798">
        <v>1810</v>
      </c>
      <c r="E2553" s="1144" t="s">
        <v>595</v>
      </c>
      <c r="F2553" s="1145"/>
      <c r="G2553" s="7"/>
      <c r="H2553" s="1142">
        <v>138555</v>
      </c>
      <c r="I2553" s="1142"/>
      <c r="J2553" s="1142"/>
      <c r="K2553" s="1144">
        <v>31935</v>
      </c>
      <c r="L2553" s="1145"/>
      <c r="M2553" s="797"/>
      <c r="N2553" s="34"/>
    </row>
    <row r="2554" spans="1:14" ht="24">
      <c r="A2554" s="3"/>
      <c r="B2554" s="3"/>
      <c r="C2554" s="1168"/>
      <c r="D2554" s="798">
        <v>1947</v>
      </c>
      <c r="E2554" s="1144" t="s">
        <v>73</v>
      </c>
      <c r="F2554" s="1145"/>
      <c r="G2554" s="7"/>
      <c r="H2554" s="1142">
        <v>3690</v>
      </c>
      <c r="I2554" s="1142"/>
      <c r="J2554" s="1142"/>
      <c r="K2554" s="1144">
        <v>1269</v>
      </c>
      <c r="L2554" s="1145"/>
      <c r="M2554" s="797"/>
      <c r="N2554" s="34"/>
    </row>
    <row r="2555" spans="1:14" ht="24.75">
      <c r="A2555" s="3"/>
      <c r="B2555" s="3"/>
      <c r="C2555" s="1168"/>
      <c r="D2555" s="798">
        <v>1978</v>
      </c>
      <c r="E2555" s="1144" t="s">
        <v>74</v>
      </c>
      <c r="F2555" s="1145"/>
      <c r="G2555" s="7"/>
      <c r="H2555" s="1142">
        <v>21000</v>
      </c>
      <c r="I2555" s="1142"/>
      <c r="J2555" s="1142"/>
      <c r="K2555" s="1144">
        <v>3000</v>
      </c>
      <c r="L2555" s="1145"/>
      <c r="M2555" s="797"/>
      <c r="N2555" s="31"/>
    </row>
    <row r="2556" spans="1:14" ht="24.75">
      <c r="A2556" s="3"/>
      <c r="B2556" s="3"/>
      <c r="C2556" s="1168"/>
      <c r="D2556" s="798">
        <v>2347</v>
      </c>
      <c r="E2556" s="1144" t="s">
        <v>600</v>
      </c>
      <c r="F2556" s="1145"/>
      <c r="G2556" s="7"/>
      <c r="H2556" s="1173">
        <v>10254</v>
      </c>
      <c r="I2556" s="1174"/>
      <c r="J2556" s="1175"/>
      <c r="K2556" s="1144">
        <v>627</v>
      </c>
      <c r="L2556" s="1145"/>
      <c r="M2556" s="797"/>
      <c r="N2556" s="31"/>
    </row>
    <row r="2557" spans="1:14" ht="24">
      <c r="A2557" s="3"/>
      <c r="B2557" s="3"/>
      <c r="C2557" s="1169"/>
      <c r="D2557" s="798">
        <v>2363</v>
      </c>
      <c r="E2557" s="1144" t="s">
        <v>72</v>
      </c>
      <c r="F2557" s="1145"/>
      <c r="G2557" s="7"/>
      <c r="H2557" s="1142">
        <v>25000</v>
      </c>
      <c r="I2557" s="1142"/>
      <c r="J2557" s="1142"/>
      <c r="K2557" s="1143">
        <v>5000</v>
      </c>
      <c r="L2557" s="1143"/>
      <c r="M2557" s="38"/>
      <c r="N2557" s="30"/>
    </row>
    <row r="2558" spans="1:14" ht="24">
      <c r="A2558" s="3"/>
      <c r="B2558" s="3"/>
      <c r="C2558" s="7"/>
      <c r="D2558" s="798">
        <v>1518</v>
      </c>
      <c r="E2558" s="1144" t="s">
        <v>594</v>
      </c>
      <c r="F2558" s="1145"/>
      <c r="G2558" s="7"/>
      <c r="H2558" s="1142">
        <v>500</v>
      </c>
      <c r="I2558" s="1142"/>
      <c r="J2558" s="1142"/>
      <c r="K2558" s="1144">
        <v>500</v>
      </c>
      <c r="L2558" s="1145"/>
      <c r="M2558" s="803"/>
      <c r="N2558" s="7"/>
    </row>
    <row r="2559" spans="1:14" ht="15.75">
      <c r="A2559" s="3"/>
      <c r="B2559" s="3"/>
      <c r="C2559" s="7"/>
      <c r="D2559" s="798">
        <v>1981</v>
      </c>
      <c r="E2559" s="1146" t="s">
        <v>71</v>
      </c>
      <c r="F2559" s="1146"/>
      <c r="G2559" s="7"/>
      <c r="H2559" s="1142">
        <v>6000</v>
      </c>
      <c r="I2559" s="1142"/>
      <c r="J2559" s="1142"/>
      <c r="K2559" s="1144">
        <v>6000</v>
      </c>
      <c r="L2559" s="1145"/>
      <c r="M2559" s="795"/>
      <c r="N2559" s="7"/>
    </row>
    <row r="2560" spans="1:14" ht="24">
      <c r="A2560" s="3"/>
      <c r="B2560" s="3"/>
      <c r="C2560" s="7"/>
      <c r="D2560" s="798"/>
      <c r="E2560" s="1146"/>
      <c r="F2560" s="1146"/>
      <c r="G2560" s="36"/>
      <c r="H2560" s="1142"/>
      <c r="I2560" s="1142"/>
      <c r="J2560" s="1142"/>
      <c r="K2560" s="803"/>
      <c r="L2560" s="803"/>
      <c r="M2560" s="803"/>
      <c r="N2560" s="7"/>
    </row>
    <row r="2561" spans="1:14" ht="15.75">
      <c r="A2561" s="3"/>
      <c r="B2561" s="3"/>
      <c r="C2561" s="7"/>
      <c r="D2561" s="798"/>
      <c r="E2561" s="1146"/>
      <c r="F2561" s="1146"/>
      <c r="G2561" s="36"/>
      <c r="H2561" s="1142"/>
      <c r="I2561" s="1142"/>
      <c r="J2561" s="1142"/>
      <c r="K2561" s="7"/>
      <c r="L2561" s="7"/>
      <c r="M2561" s="7"/>
      <c r="N2561" s="7"/>
    </row>
    <row r="2562" spans="1:14" ht="15.75">
      <c r="A2562" s="3"/>
      <c r="B2562" s="3"/>
      <c r="C2562" s="7"/>
      <c r="D2562" s="798"/>
      <c r="E2562" s="1146"/>
      <c r="F2562" s="1146"/>
      <c r="G2562" s="36"/>
      <c r="H2562" s="1142"/>
      <c r="I2562" s="1142"/>
      <c r="J2562" s="1142"/>
      <c r="K2562" s="7"/>
      <c r="L2562" s="7"/>
      <c r="M2562" s="7"/>
      <c r="N2562" s="7"/>
    </row>
    <row r="2563" spans="1:14" ht="15.75">
      <c r="A2563" s="3"/>
      <c r="B2563" s="3"/>
      <c r="C2563" s="7"/>
      <c r="D2563" s="798"/>
      <c r="E2563" s="1146"/>
      <c r="F2563" s="1146"/>
      <c r="G2563" s="32"/>
      <c r="H2563" s="1147"/>
      <c r="I2563" s="1147"/>
      <c r="J2563" s="1147"/>
      <c r="K2563" s="7"/>
      <c r="L2563" s="7"/>
      <c r="M2563" s="7"/>
      <c r="N2563" s="7"/>
    </row>
    <row r="2564" spans="1:14" ht="15.75">
      <c r="A2564" s="3"/>
      <c r="B2564" s="3"/>
      <c r="C2564" s="7"/>
      <c r="D2564" s="798"/>
      <c r="E2564" s="1148" t="s">
        <v>190</v>
      </c>
      <c r="F2564" s="1149"/>
      <c r="G2564" s="796"/>
      <c r="H2564" s="1138">
        <f>SUM(H2551:J2559)</f>
        <v>322187</v>
      </c>
      <c r="I2564" s="1150"/>
      <c r="J2564" s="1139"/>
      <c r="K2564" s="1151">
        <f>SUM(K2551:L2559)</f>
        <v>57324</v>
      </c>
      <c r="L2564" s="1152"/>
      <c r="M2564" s="1138" t="s">
        <v>601</v>
      </c>
      <c r="N2564" s="1139"/>
    </row>
    <row r="2567" spans="1:14" ht="18.75">
      <c r="A2567" s="1140" t="s">
        <v>12</v>
      </c>
      <c r="B2567" s="1140"/>
      <c r="C2567" s="1140"/>
      <c r="D2567" s="1141" t="s">
        <v>588</v>
      </c>
      <c r="E2567" s="1141"/>
      <c r="F2567" s="1141"/>
      <c r="G2567" s="1141"/>
      <c r="H2567" s="1141"/>
      <c r="I2567" s="19"/>
      <c r="J2567" s="5"/>
      <c r="K2567" s="5"/>
      <c r="L2567" s="799" t="s">
        <v>13</v>
      </c>
      <c r="M2567" s="799"/>
      <c r="N2567" s="799"/>
    </row>
    <row r="2568" spans="1:14" ht="65.25" customHeight="1">
      <c r="A2568" s="1176" t="s">
        <v>14</v>
      </c>
      <c r="B2568" s="1176"/>
      <c r="C2568" s="1176"/>
      <c r="D2568" s="1176"/>
      <c r="E2568" s="1176"/>
      <c r="F2568" s="1176"/>
      <c r="G2568" s="1176"/>
      <c r="H2568" s="1176"/>
      <c r="I2568" s="1176"/>
      <c r="J2568" s="1176"/>
      <c r="K2568" s="1176"/>
      <c r="L2568" s="1176"/>
      <c r="M2568" s="1176"/>
      <c r="N2568" s="1176"/>
    </row>
    <row r="2570" spans="1:14" ht="15.75">
      <c r="A2570" s="1177" t="s">
        <v>23</v>
      </c>
      <c r="B2570" s="1177"/>
      <c r="C2570" s="46">
        <v>45114</v>
      </c>
      <c r="D2570" s="10"/>
      <c r="E2570" s="1178" t="s">
        <v>21</v>
      </c>
      <c r="F2570" s="1178"/>
      <c r="G2570" s="1178"/>
      <c r="H2570" s="11"/>
      <c r="I2570" s="8"/>
      <c r="J2570" s="8"/>
      <c r="K2570" s="8"/>
      <c r="L2570" s="8"/>
      <c r="M2570" s="8"/>
      <c r="N2570" s="8"/>
    </row>
    <row r="2571" spans="1:14" ht="15.75">
      <c r="A2571" s="1179" t="s">
        <v>26</v>
      </c>
      <c r="B2571" s="1179"/>
      <c r="C2571" s="800" t="s">
        <v>27</v>
      </c>
      <c r="D2571" s="12"/>
      <c r="E2571" s="1180" t="s">
        <v>20</v>
      </c>
      <c r="F2571" s="1180"/>
      <c r="G2571" s="1180"/>
      <c r="H2571" s="1180"/>
      <c r="I2571" s="8"/>
      <c r="J2571" s="1181">
        <v>45108</v>
      </c>
      <c r="K2571" s="1182"/>
      <c r="L2571" s="1183"/>
      <c r="M2571" s="13"/>
      <c r="N2571" s="12"/>
    </row>
    <row r="2572" spans="1:14" ht="15.75">
      <c r="A2572" s="1179" t="s">
        <v>15</v>
      </c>
      <c r="B2572" s="1179"/>
      <c r="C2572" s="800" t="s">
        <v>17</v>
      </c>
      <c r="D2572" s="12"/>
      <c r="E2572" s="1180" t="s">
        <v>18</v>
      </c>
      <c r="F2572" s="1180"/>
      <c r="G2572" s="1180"/>
      <c r="H2572" s="1180"/>
      <c r="I2572" s="8"/>
      <c r="J2572" s="1184" t="s">
        <v>617</v>
      </c>
      <c r="K2572" s="1184"/>
      <c r="L2572" s="1184"/>
      <c r="M2572" s="1184"/>
      <c r="N2572" s="1184"/>
    </row>
    <row r="2573" spans="1:14" ht="18.75">
      <c r="A2573" s="1179" t="s">
        <v>16</v>
      </c>
      <c r="B2573" s="1179"/>
      <c r="C2573" s="802">
        <v>90021064</v>
      </c>
      <c r="D2573" s="10"/>
      <c r="E2573" s="1178" t="s">
        <v>19</v>
      </c>
      <c r="F2573" s="1178"/>
      <c r="G2573" s="1178"/>
      <c r="H2573" s="1178"/>
      <c r="I2573" s="1178"/>
      <c r="J2573" s="1185" t="s">
        <v>618</v>
      </c>
      <c r="K2573" s="1186"/>
      <c r="L2573" s="1186"/>
      <c r="M2573" s="1186"/>
      <c r="N2573" s="1187"/>
    </row>
    <row r="2574" spans="1:14" ht="15.75">
      <c r="A2574" s="1188" t="s">
        <v>0</v>
      </c>
      <c r="B2574" s="1188"/>
      <c r="C2574" s="33">
        <v>8220398885395</v>
      </c>
      <c r="D2574" s="8"/>
      <c r="E2574" s="1180" t="s">
        <v>22</v>
      </c>
      <c r="F2574" s="1180"/>
      <c r="G2574" s="1180"/>
      <c r="H2574" s="1189" t="s">
        <v>209</v>
      </c>
      <c r="I2574" s="1189"/>
      <c r="J2574" s="1190" t="s">
        <v>24</v>
      </c>
      <c r="K2574" s="1190"/>
      <c r="L2574" s="1190"/>
      <c r="M2574" s="1182" t="s">
        <v>598</v>
      </c>
      <c r="N2574" s="1183"/>
    </row>
    <row r="2575" spans="1:14" ht="15.75">
      <c r="A2575" s="1151" t="s">
        <v>1</v>
      </c>
      <c r="B2575" s="1153"/>
      <c r="C2575" s="1154"/>
      <c r="D2575" s="1155" t="s">
        <v>2</v>
      </c>
      <c r="E2575" s="1156"/>
      <c r="F2575" s="1156"/>
      <c r="G2575" s="1156"/>
      <c r="H2575" s="1156"/>
      <c r="I2575" s="1156"/>
      <c r="J2575" s="1156"/>
      <c r="K2575" s="1156"/>
      <c r="L2575" s="1157"/>
      <c r="M2575" s="1158"/>
      <c r="N2575" s="1158"/>
    </row>
    <row r="2576" spans="1:14" ht="15.75">
      <c r="A2576" s="1161" t="s">
        <v>3</v>
      </c>
      <c r="B2576" s="1161" t="s">
        <v>4</v>
      </c>
      <c r="C2576" s="1163" t="s">
        <v>5</v>
      </c>
      <c r="D2576" s="1165" t="s">
        <v>6</v>
      </c>
      <c r="E2576" s="1151" t="s">
        <v>7</v>
      </c>
      <c r="F2576" s="1153"/>
      <c r="G2576" s="1153"/>
      <c r="H2576" s="1153"/>
      <c r="I2576" s="1153"/>
      <c r="J2576" s="1153"/>
      <c r="K2576" s="1153"/>
      <c r="L2576" s="1154"/>
      <c r="M2576" s="1159"/>
      <c r="N2576" s="1159"/>
    </row>
    <row r="2577" spans="1:14" ht="15.75">
      <c r="A2577" s="1162"/>
      <c r="B2577" s="1162"/>
      <c r="C2577" s="1164"/>
      <c r="D2577" s="1166"/>
      <c r="E2577" s="1151" t="s">
        <v>8</v>
      </c>
      <c r="F2577" s="1153"/>
      <c r="G2577" s="1153"/>
      <c r="H2577" s="1153"/>
      <c r="I2577" s="1153"/>
      <c r="J2577" s="1153"/>
      <c r="K2577" s="1154"/>
      <c r="L2577" s="23" t="s">
        <v>9</v>
      </c>
      <c r="M2577" s="1160"/>
      <c r="N2577" s="1160"/>
    </row>
    <row r="2578" spans="1:14" ht="15.75">
      <c r="A2578" s="3"/>
      <c r="B2578" s="3"/>
      <c r="C2578" s="1167" t="s">
        <v>619</v>
      </c>
      <c r="D2578" s="801" t="s">
        <v>29</v>
      </c>
      <c r="E2578" s="1138" t="s">
        <v>38</v>
      </c>
      <c r="F2578" s="1150"/>
      <c r="G2578" s="1150"/>
      <c r="H2578" s="1150"/>
      <c r="I2578" s="1150"/>
      <c r="J2578" s="1139"/>
      <c r="K2578" s="1170" t="s">
        <v>615</v>
      </c>
      <c r="L2578" s="1171"/>
      <c r="M2578" s="1172"/>
      <c r="N2578" s="7"/>
    </row>
    <row r="2579" spans="1:14" ht="24">
      <c r="A2579" s="3"/>
      <c r="B2579" s="3"/>
      <c r="C2579" s="1168"/>
      <c r="D2579" s="29">
        <v>1</v>
      </c>
      <c r="E2579" s="1144" t="s">
        <v>30</v>
      </c>
      <c r="F2579" s="1145"/>
      <c r="G2579" s="7"/>
      <c r="H2579" s="1142">
        <v>150890</v>
      </c>
      <c r="I2579" s="1142"/>
      <c r="J2579" s="1142"/>
      <c r="K2579" s="1144">
        <v>1590</v>
      </c>
      <c r="L2579" s="1145"/>
      <c r="M2579" s="35"/>
      <c r="N2579" s="34"/>
    </row>
    <row r="2580" spans="1:14" ht="24">
      <c r="A2580" s="3"/>
      <c r="B2580" s="3"/>
      <c r="C2580" s="1168"/>
      <c r="D2580" s="798">
        <v>1001</v>
      </c>
      <c r="E2580" s="1144" t="s">
        <v>31</v>
      </c>
      <c r="F2580" s="1145"/>
      <c r="G2580" s="7"/>
      <c r="H2580" s="1142">
        <v>17469</v>
      </c>
      <c r="I2580" s="1142"/>
      <c r="J2580" s="1142"/>
      <c r="K2580" s="1144">
        <v>1711</v>
      </c>
      <c r="L2580" s="1145"/>
      <c r="M2580" s="35"/>
      <c r="N2580" s="34"/>
    </row>
    <row r="2581" spans="1:14" ht="24">
      <c r="A2581" s="3"/>
      <c r="B2581" s="3"/>
      <c r="C2581" s="1168"/>
      <c r="D2581" s="798">
        <v>1810</v>
      </c>
      <c r="E2581" s="1144" t="s">
        <v>595</v>
      </c>
      <c r="F2581" s="1145"/>
      <c r="G2581" s="7"/>
      <c r="H2581" s="1142">
        <v>189235</v>
      </c>
      <c r="I2581" s="1142"/>
      <c r="J2581" s="1142"/>
      <c r="K2581" s="1144">
        <v>12115</v>
      </c>
      <c r="L2581" s="1145"/>
      <c r="M2581" s="797"/>
      <c r="N2581" s="34"/>
    </row>
    <row r="2582" spans="1:14" ht="24">
      <c r="A2582" s="3"/>
      <c r="B2582" s="3"/>
      <c r="C2582" s="1168"/>
      <c r="D2582" s="798">
        <v>1947</v>
      </c>
      <c r="E2582" s="1144" t="s">
        <v>73</v>
      </c>
      <c r="F2582" s="1145"/>
      <c r="G2582" s="7"/>
      <c r="H2582" s="1142">
        <v>4852</v>
      </c>
      <c r="I2582" s="1142"/>
      <c r="J2582" s="1142"/>
      <c r="K2582" s="1144">
        <v>1908</v>
      </c>
      <c r="L2582" s="1145"/>
      <c r="M2582" s="797"/>
      <c r="N2582" s="34"/>
    </row>
    <row r="2583" spans="1:14" ht="24.75">
      <c r="A2583" s="3"/>
      <c r="B2583" s="3"/>
      <c r="C2583" s="1168"/>
      <c r="D2583" s="798">
        <v>1978</v>
      </c>
      <c r="E2583" s="1144" t="s">
        <v>74</v>
      </c>
      <c r="F2583" s="1145"/>
      <c r="G2583" s="7"/>
      <c r="H2583" s="1142">
        <v>21000</v>
      </c>
      <c r="I2583" s="1142"/>
      <c r="J2583" s="1142"/>
      <c r="K2583" s="1144">
        <v>0</v>
      </c>
      <c r="L2583" s="1145"/>
      <c r="M2583" s="797"/>
      <c r="N2583" s="31"/>
    </row>
    <row r="2584" spans="1:14" ht="24.75">
      <c r="A2584" s="3"/>
      <c r="B2584" s="3"/>
      <c r="C2584" s="1168"/>
      <c r="D2584" s="798">
        <v>2347</v>
      </c>
      <c r="E2584" s="1144" t="s">
        <v>600</v>
      </c>
      <c r="F2584" s="1145"/>
      <c r="G2584" s="7"/>
      <c r="H2584" s="1173">
        <v>15258</v>
      </c>
      <c r="I2584" s="1174"/>
      <c r="J2584" s="1175"/>
      <c r="K2584" s="1144">
        <v>835</v>
      </c>
      <c r="L2584" s="1145"/>
      <c r="M2584" s="797"/>
      <c r="N2584" s="31"/>
    </row>
    <row r="2585" spans="1:14" ht="24">
      <c r="A2585" s="3"/>
      <c r="B2585" s="3"/>
      <c r="C2585" s="1169"/>
      <c r="D2585" s="798">
        <v>2363</v>
      </c>
      <c r="E2585" s="1144" t="s">
        <v>72</v>
      </c>
      <c r="F2585" s="1145"/>
      <c r="G2585" s="7"/>
      <c r="H2585" s="1142">
        <v>30000</v>
      </c>
      <c r="I2585" s="1142"/>
      <c r="J2585" s="1142"/>
      <c r="K2585" s="1143">
        <v>0</v>
      </c>
      <c r="L2585" s="1143"/>
      <c r="M2585" s="38"/>
      <c r="N2585" s="30"/>
    </row>
    <row r="2586" spans="1:14" ht="24">
      <c r="A2586" s="3"/>
      <c r="B2586" s="3"/>
      <c r="C2586" s="7"/>
      <c r="D2586" s="798">
        <v>1518</v>
      </c>
      <c r="E2586" s="1144" t="s">
        <v>594</v>
      </c>
      <c r="F2586" s="1145"/>
      <c r="G2586" s="7"/>
      <c r="H2586" s="1142">
        <v>700</v>
      </c>
      <c r="I2586" s="1142"/>
      <c r="J2586" s="1142"/>
      <c r="K2586" s="1144">
        <v>100</v>
      </c>
      <c r="L2586" s="1145"/>
      <c r="M2586" s="803"/>
      <c r="N2586" s="7"/>
    </row>
    <row r="2587" spans="1:14" ht="15.75">
      <c r="A2587" s="3"/>
      <c r="B2587" s="3"/>
      <c r="C2587" s="7"/>
      <c r="D2587" s="798">
        <v>1549</v>
      </c>
      <c r="E2587" s="1146" t="s">
        <v>610</v>
      </c>
      <c r="F2587" s="1146"/>
      <c r="G2587" s="7"/>
      <c r="H2587" s="1142">
        <v>1352</v>
      </c>
      <c r="I2587" s="1142"/>
      <c r="J2587" s="1142"/>
      <c r="K2587" s="1144">
        <v>100</v>
      </c>
      <c r="L2587" s="1145"/>
      <c r="M2587" s="795"/>
      <c r="N2587" s="7"/>
    </row>
    <row r="2588" spans="1:14" ht="24">
      <c r="A2588" s="3"/>
      <c r="B2588" s="3"/>
      <c r="C2588" s="7"/>
      <c r="D2588" s="798">
        <v>1540</v>
      </c>
      <c r="E2588" s="1146" t="s">
        <v>611</v>
      </c>
      <c r="F2588" s="1146"/>
      <c r="G2588" s="36"/>
      <c r="H2588" s="1142">
        <v>17500</v>
      </c>
      <c r="I2588" s="1142"/>
      <c r="J2588" s="1142"/>
      <c r="K2588" s="803"/>
      <c r="L2588" s="803">
        <v>0</v>
      </c>
      <c r="M2588" s="803"/>
      <c r="N2588" s="7"/>
    </row>
    <row r="2589" spans="1:14" ht="15.75">
      <c r="A2589" s="3"/>
      <c r="B2589" s="3"/>
      <c r="C2589" s="7"/>
      <c r="D2589" s="798"/>
      <c r="E2589" s="1146"/>
      <c r="F2589" s="1146"/>
      <c r="G2589" s="36"/>
      <c r="H2589" s="1142"/>
      <c r="I2589" s="1142"/>
      <c r="J2589" s="1142"/>
      <c r="K2589" s="7"/>
      <c r="L2589" s="7"/>
      <c r="M2589" s="7"/>
      <c r="N2589" s="7"/>
    </row>
    <row r="2590" spans="1:14" ht="15.75">
      <c r="A2590" s="3"/>
      <c r="B2590" s="3"/>
      <c r="C2590" s="7"/>
      <c r="D2590" s="798"/>
      <c r="E2590" s="1146"/>
      <c r="F2590" s="1146"/>
      <c r="G2590" s="36"/>
      <c r="H2590" s="1142"/>
      <c r="I2590" s="1142"/>
      <c r="J2590" s="1142"/>
      <c r="K2590" s="7"/>
      <c r="L2590" s="7"/>
      <c r="M2590" s="7"/>
      <c r="N2590" s="7"/>
    </row>
    <row r="2591" spans="1:14" ht="15.75">
      <c r="A2591" s="3"/>
      <c r="B2591" s="3"/>
      <c r="C2591" s="7"/>
      <c r="D2591" s="798"/>
      <c r="E2591" s="1146"/>
      <c r="F2591" s="1146"/>
      <c r="G2591" s="32"/>
      <c r="H2591" s="1147"/>
      <c r="I2591" s="1147"/>
      <c r="J2591" s="1147"/>
      <c r="K2591" s="7"/>
      <c r="L2591" s="7"/>
      <c r="M2591" s="7"/>
      <c r="N2591" s="7"/>
    </row>
    <row r="2592" spans="1:14" ht="15.75">
      <c r="A2592" s="3"/>
      <c r="B2592" s="3"/>
      <c r="C2592" s="7"/>
      <c r="D2592" s="798"/>
      <c r="E2592" s="1148" t="s">
        <v>190</v>
      </c>
      <c r="F2592" s="1149"/>
      <c r="G2592" s="796"/>
      <c r="H2592" s="1138">
        <f>SUM(H2579:J2588)</f>
        <v>448256</v>
      </c>
      <c r="I2592" s="1150"/>
      <c r="J2592" s="1139"/>
      <c r="K2592" s="1151">
        <f>SUM(K2579:L2587)</f>
        <v>18359</v>
      </c>
      <c r="L2592" s="1152"/>
      <c r="M2592" s="1138" t="s">
        <v>601</v>
      </c>
      <c r="N2592" s="1139"/>
    </row>
    <row r="2595" spans="1:14" ht="18.75">
      <c r="A2595" s="1140" t="s">
        <v>12</v>
      </c>
      <c r="B2595" s="1140"/>
      <c r="C2595" s="1140"/>
      <c r="D2595" s="1141" t="s">
        <v>588</v>
      </c>
      <c r="E2595" s="1141"/>
      <c r="F2595" s="1141"/>
      <c r="G2595" s="1141"/>
      <c r="H2595" s="1141"/>
      <c r="I2595" s="19"/>
      <c r="J2595" s="5"/>
      <c r="K2595" s="5"/>
      <c r="L2595" s="799" t="s">
        <v>13</v>
      </c>
      <c r="M2595" s="799"/>
      <c r="N2595" s="799"/>
    </row>
    <row r="2596" spans="1:14" ht="66.75" customHeight="1">
      <c r="A2596" s="1176" t="e">
        <f ca="1">A2596:N2624ACCOUNTANT GENERAL
                                                                                                                                                                                                                                                                AZAD GOVT. OF THE STATE OF JAMMU AND KASHMIR
                                                                                                                                                                                                                                                                Amendment form Single Employee Entry(form PAY2)</f>
        <v>#NAME?</v>
      </c>
      <c r="B2596" s="1176"/>
      <c r="C2596" s="1176"/>
      <c r="D2596" s="1176"/>
      <c r="E2596" s="1176"/>
      <c r="F2596" s="1176"/>
      <c r="G2596" s="1176"/>
      <c r="H2596" s="1176"/>
      <c r="I2596" s="1176"/>
      <c r="J2596" s="1176"/>
      <c r="K2596" s="1176"/>
      <c r="L2596" s="1176"/>
      <c r="M2596" s="1176"/>
      <c r="N2596" s="1176"/>
    </row>
    <row r="2598" spans="1:14" ht="15.75">
      <c r="A2598" s="1177" t="s">
        <v>23</v>
      </c>
      <c r="B2598" s="1177"/>
      <c r="C2598" s="46">
        <v>45114</v>
      </c>
      <c r="D2598" s="10"/>
      <c r="E2598" s="1178" t="s">
        <v>21</v>
      </c>
      <c r="F2598" s="1178"/>
      <c r="G2598" s="1178"/>
      <c r="H2598" s="11"/>
      <c r="I2598" s="8"/>
      <c r="J2598" s="8"/>
      <c r="K2598" s="8"/>
      <c r="L2598" s="8"/>
      <c r="M2598" s="8"/>
      <c r="N2598" s="8"/>
    </row>
    <row r="2599" spans="1:14" ht="15.75">
      <c r="A2599" s="1179" t="s">
        <v>26</v>
      </c>
      <c r="B2599" s="1179"/>
      <c r="C2599" s="800" t="s">
        <v>27</v>
      </c>
      <c r="D2599" s="12"/>
      <c r="E2599" s="1180" t="s">
        <v>20</v>
      </c>
      <c r="F2599" s="1180"/>
      <c r="G2599" s="1180"/>
      <c r="H2599" s="1180"/>
      <c r="I2599" s="8"/>
      <c r="J2599" s="1181">
        <v>45108</v>
      </c>
      <c r="K2599" s="1182"/>
      <c r="L2599" s="1183"/>
      <c r="M2599" s="13"/>
      <c r="N2599" s="12"/>
    </row>
    <row r="2600" spans="1:14" ht="15.75">
      <c r="A2600" s="1179" t="s">
        <v>15</v>
      </c>
      <c r="B2600" s="1179"/>
      <c r="C2600" s="800" t="s">
        <v>17</v>
      </c>
      <c r="D2600" s="12"/>
      <c r="E2600" s="1180" t="s">
        <v>18</v>
      </c>
      <c r="F2600" s="1180"/>
      <c r="G2600" s="1180"/>
      <c r="H2600" s="1180"/>
      <c r="I2600" s="8"/>
      <c r="J2600" s="1184" t="s">
        <v>620</v>
      </c>
      <c r="K2600" s="1184"/>
      <c r="L2600" s="1184"/>
      <c r="M2600" s="1184"/>
      <c r="N2600" s="1184"/>
    </row>
    <row r="2601" spans="1:14" ht="18.75">
      <c r="A2601" s="1179" t="s">
        <v>16</v>
      </c>
      <c r="B2601" s="1179"/>
      <c r="C2601" s="802">
        <v>90004754</v>
      </c>
      <c r="D2601" s="10"/>
      <c r="E2601" s="1178" t="s">
        <v>19</v>
      </c>
      <c r="F2601" s="1178"/>
      <c r="G2601" s="1178"/>
      <c r="H2601" s="1178"/>
      <c r="I2601" s="1178"/>
      <c r="J2601" s="1185" t="s">
        <v>622</v>
      </c>
      <c r="K2601" s="1186"/>
      <c r="L2601" s="1186"/>
      <c r="M2601" s="1186"/>
      <c r="N2601" s="1187"/>
    </row>
    <row r="2602" spans="1:14" ht="15.75">
      <c r="A2602" s="1188" t="s">
        <v>0</v>
      </c>
      <c r="B2602" s="1188"/>
      <c r="C2602" s="33">
        <v>8220363678689</v>
      </c>
      <c r="D2602" s="8"/>
      <c r="E2602" s="1180" t="s">
        <v>22</v>
      </c>
      <c r="F2602" s="1180"/>
      <c r="G2602" s="1180"/>
      <c r="H2602" s="1189" t="s">
        <v>209</v>
      </c>
      <c r="I2602" s="1189"/>
      <c r="J2602" s="1190" t="s">
        <v>24</v>
      </c>
      <c r="K2602" s="1190"/>
      <c r="L2602" s="1190"/>
      <c r="M2602" s="1182" t="s">
        <v>598</v>
      </c>
      <c r="N2602" s="1183"/>
    </row>
    <row r="2603" spans="1:14" ht="15.75">
      <c r="A2603" s="1151" t="s">
        <v>1</v>
      </c>
      <c r="B2603" s="1153"/>
      <c r="C2603" s="1154"/>
      <c r="D2603" s="1155" t="s">
        <v>2</v>
      </c>
      <c r="E2603" s="1156"/>
      <c r="F2603" s="1156"/>
      <c r="G2603" s="1156"/>
      <c r="H2603" s="1156"/>
      <c r="I2603" s="1156"/>
      <c r="J2603" s="1156"/>
      <c r="K2603" s="1156"/>
      <c r="L2603" s="1157"/>
      <c r="M2603" s="1158"/>
      <c r="N2603" s="1158"/>
    </row>
    <row r="2604" spans="1:14" ht="15.75">
      <c r="A2604" s="1161" t="s">
        <v>3</v>
      </c>
      <c r="B2604" s="1161" t="s">
        <v>4</v>
      </c>
      <c r="C2604" s="1163" t="s">
        <v>5</v>
      </c>
      <c r="D2604" s="1165" t="s">
        <v>6</v>
      </c>
      <c r="E2604" s="1151" t="s">
        <v>7</v>
      </c>
      <c r="F2604" s="1153"/>
      <c r="G2604" s="1153"/>
      <c r="H2604" s="1153"/>
      <c r="I2604" s="1153"/>
      <c r="J2604" s="1153"/>
      <c r="K2604" s="1153"/>
      <c r="L2604" s="1154"/>
      <c r="M2604" s="1159"/>
      <c r="N2604" s="1159"/>
    </row>
    <row r="2605" spans="1:14" ht="15.75">
      <c r="A2605" s="1162"/>
      <c r="B2605" s="1162"/>
      <c r="C2605" s="1164"/>
      <c r="D2605" s="1166"/>
      <c r="E2605" s="1151" t="s">
        <v>8</v>
      </c>
      <c r="F2605" s="1153"/>
      <c r="G2605" s="1153"/>
      <c r="H2605" s="1153"/>
      <c r="I2605" s="1153"/>
      <c r="J2605" s="1153"/>
      <c r="K2605" s="1154"/>
      <c r="L2605" s="23" t="s">
        <v>9</v>
      </c>
      <c r="M2605" s="1160"/>
      <c r="N2605" s="1160"/>
    </row>
    <row r="2606" spans="1:14" ht="15.75">
      <c r="A2606" s="3"/>
      <c r="B2606" s="3"/>
      <c r="C2606" s="1167" t="s">
        <v>621</v>
      </c>
      <c r="D2606" s="801" t="s">
        <v>29</v>
      </c>
      <c r="E2606" s="1138" t="s">
        <v>38</v>
      </c>
      <c r="F2606" s="1150"/>
      <c r="G2606" s="1150"/>
      <c r="H2606" s="1150"/>
      <c r="I2606" s="1150"/>
      <c r="J2606" s="1139"/>
      <c r="K2606" s="1170" t="s">
        <v>615</v>
      </c>
      <c r="L2606" s="1171"/>
      <c r="M2606" s="1172"/>
      <c r="N2606" s="7"/>
    </row>
    <row r="2607" spans="1:14" ht="24">
      <c r="A2607" s="3"/>
      <c r="B2607" s="3"/>
      <c r="C2607" s="1168"/>
      <c r="D2607" s="29">
        <v>1</v>
      </c>
      <c r="E2607" s="1144" t="s">
        <v>30</v>
      </c>
      <c r="F2607" s="1145"/>
      <c r="G2607" s="7"/>
      <c r="H2607" s="1142">
        <v>150890</v>
      </c>
      <c r="I2607" s="1142"/>
      <c r="J2607" s="1142"/>
      <c r="K2607" s="1144">
        <v>1590</v>
      </c>
      <c r="L2607" s="1145"/>
      <c r="M2607" s="35"/>
      <c r="N2607" s="34"/>
    </row>
    <row r="2608" spans="1:14" ht="24">
      <c r="A2608" s="3"/>
      <c r="B2608" s="3"/>
      <c r="C2608" s="1168"/>
      <c r="D2608" s="798">
        <v>1001</v>
      </c>
      <c r="E2608" s="1144" t="s">
        <v>31</v>
      </c>
      <c r="F2608" s="1145"/>
      <c r="G2608" s="7"/>
      <c r="H2608" s="1142">
        <v>17469</v>
      </c>
      <c r="I2608" s="1142"/>
      <c r="J2608" s="1142"/>
      <c r="K2608" s="1144">
        <v>1711</v>
      </c>
      <c r="L2608" s="1145"/>
      <c r="M2608" s="35"/>
      <c r="N2608" s="34"/>
    </row>
    <row r="2609" spans="1:14" ht="24">
      <c r="A2609" s="3"/>
      <c r="B2609" s="3"/>
      <c r="C2609" s="1168"/>
      <c r="D2609" s="798">
        <v>1810</v>
      </c>
      <c r="E2609" s="1144" t="s">
        <v>595</v>
      </c>
      <c r="F2609" s="1145"/>
      <c r="G2609" s="7"/>
      <c r="H2609" s="1142">
        <v>189235</v>
      </c>
      <c r="I2609" s="1142"/>
      <c r="J2609" s="1142"/>
      <c r="K2609" s="1144">
        <v>12115</v>
      </c>
      <c r="L2609" s="1145"/>
      <c r="M2609" s="797"/>
      <c r="N2609" s="34"/>
    </row>
    <row r="2610" spans="1:14" ht="24">
      <c r="A2610" s="3"/>
      <c r="B2610" s="3"/>
      <c r="C2610" s="1168"/>
      <c r="D2610" s="798">
        <v>1947</v>
      </c>
      <c r="E2610" s="1144" t="s">
        <v>73</v>
      </c>
      <c r="F2610" s="1145"/>
      <c r="G2610" s="7"/>
      <c r="H2610" s="1142">
        <v>4852</v>
      </c>
      <c r="I2610" s="1142"/>
      <c r="J2610" s="1142"/>
      <c r="K2610" s="1144">
        <v>1908</v>
      </c>
      <c r="L2610" s="1145"/>
      <c r="M2610" s="797"/>
      <c r="N2610" s="34"/>
    </row>
    <row r="2611" spans="1:14" ht="24.75">
      <c r="A2611" s="3"/>
      <c r="B2611" s="3"/>
      <c r="C2611" s="1168"/>
      <c r="D2611" s="798">
        <v>1978</v>
      </c>
      <c r="E2611" s="1144" t="s">
        <v>74</v>
      </c>
      <c r="F2611" s="1145"/>
      <c r="G2611" s="7"/>
      <c r="H2611" s="1142">
        <v>21000</v>
      </c>
      <c r="I2611" s="1142"/>
      <c r="J2611" s="1142"/>
      <c r="K2611" s="1144">
        <v>0</v>
      </c>
      <c r="L2611" s="1145"/>
      <c r="M2611" s="797"/>
      <c r="N2611" s="31"/>
    </row>
    <row r="2612" spans="1:14" ht="24.75">
      <c r="A2612" s="3"/>
      <c r="B2612" s="3"/>
      <c r="C2612" s="1168"/>
      <c r="D2612" s="798">
        <v>2347</v>
      </c>
      <c r="E2612" s="1144" t="s">
        <v>600</v>
      </c>
      <c r="F2612" s="1145"/>
      <c r="G2612" s="7"/>
      <c r="H2612" s="1173">
        <v>15258</v>
      </c>
      <c r="I2612" s="1174"/>
      <c r="J2612" s="1175"/>
      <c r="K2612" s="1144">
        <v>835</v>
      </c>
      <c r="L2612" s="1145"/>
      <c r="M2612" s="797"/>
      <c r="N2612" s="31"/>
    </row>
    <row r="2613" spans="1:14" ht="24">
      <c r="A2613" s="3"/>
      <c r="B2613" s="3"/>
      <c r="C2613" s="1169"/>
      <c r="D2613" s="798">
        <v>2363</v>
      </c>
      <c r="E2613" s="1144" t="s">
        <v>72</v>
      </c>
      <c r="F2613" s="1145"/>
      <c r="G2613" s="7"/>
      <c r="H2613" s="1142">
        <v>30000</v>
      </c>
      <c r="I2613" s="1142"/>
      <c r="J2613" s="1142"/>
      <c r="K2613" s="1143">
        <v>0</v>
      </c>
      <c r="L2613" s="1143"/>
      <c r="M2613" s="38"/>
      <c r="N2613" s="30"/>
    </row>
    <row r="2614" spans="1:14" ht="24">
      <c r="A2614" s="3"/>
      <c r="B2614" s="3"/>
      <c r="C2614" s="7"/>
      <c r="D2614" s="798">
        <v>1518</v>
      </c>
      <c r="E2614" s="1144" t="s">
        <v>594</v>
      </c>
      <c r="F2614" s="1145"/>
      <c r="G2614" s="7"/>
      <c r="H2614" s="1142">
        <v>700</v>
      </c>
      <c r="I2614" s="1142"/>
      <c r="J2614" s="1142"/>
      <c r="K2614" s="1144">
        <v>100</v>
      </c>
      <c r="L2614" s="1145"/>
      <c r="M2614" s="803"/>
      <c r="N2614" s="7"/>
    </row>
    <row r="2615" spans="1:14" ht="15.75">
      <c r="A2615" s="3"/>
      <c r="B2615" s="3"/>
      <c r="C2615" s="7"/>
      <c r="D2615" s="798">
        <v>1549</v>
      </c>
      <c r="E2615" s="1146" t="s">
        <v>610</v>
      </c>
      <c r="F2615" s="1146"/>
      <c r="G2615" s="7"/>
      <c r="H2615" s="1142">
        <v>1352</v>
      </c>
      <c r="I2615" s="1142"/>
      <c r="J2615" s="1142"/>
      <c r="K2615" s="1144">
        <v>100</v>
      </c>
      <c r="L2615" s="1145"/>
      <c r="M2615" s="795"/>
      <c r="N2615" s="7"/>
    </row>
    <row r="2616" spans="1:14" ht="24">
      <c r="A2616" s="3"/>
      <c r="B2616" s="3"/>
      <c r="C2616" s="7"/>
      <c r="D2616" s="798">
        <v>1540</v>
      </c>
      <c r="E2616" s="1146" t="s">
        <v>611</v>
      </c>
      <c r="F2616" s="1146"/>
      <c r="G2616" s="36"/>
      <c r="H2616" s="1142">
        <v>17500</v>
      </c>
      <c r="I2616" s="1142"/>
      <c r="J2616" s="1142"/>
      <c r="K2616" s="803"/>
      <c r="L2616" s="803">
        <v>0</v>
      </c>
      <c r="M2616" s="803"/>
      <c r="N2616" s="7"/>
    </row>
    <row r="2617" spans="1:14" ht="15.75">
      <c r="A2617" s="3"/>
      <c r="B2617" s="3"/>
      <c r="C2617" s="7"/>
      <c r="D2617" s="798"/>
      <c r="E2617" s="1146"/>
      <c r="F2617" s="1146"/>
      <c r="G2617" s="36"/>
      <c r="H2617" s="1142"/>
      <c r="I2617" s="1142"/>
      <c r="J2617" s="1142"/>
      <c r="K2617" s="7"/>
      <c r="L2617" s="7"/>
      <c r="M2617" s="7"/>
      <c r="N2617" s="7"/>
    </row>
    <row r="2618" spans="1:14" ht="15.75">
      <c r="A2618" s="3"/>
      <c r="B2618" s="3"/>
      <c r="C2618" s="7"/>
      <c r="D2618" s="798"/>
      <c r="E2618" s="1146"/>
      <c r="F2618" s="1146"/>
      <c r="G2618" s="36"/>
      <c r="H2618" s="1142"/>
      <c r="I2618" s="1142"/>
      <c r="J2618" s="1142"/>
      <c r="K2618" s="7"/>
      <c r="L2618" s="7"/>
      <c r="M2618" s="7"/>
      <c r="N2618" s="7"/>
    </row>
    <row r="2619" spans="1:14" ht="15.75">
      <c r="A2619" s="3"/>
      <c r="B2619" s="3"/>
      <c r="C2619" s="7"/>
      <c r="D2619" s="798"/>
      <c r="E2619" s="1146"/>
      <c r="F2619" s="1146"/>
      <c r="G2619" s="32"/>
      <c r="H2619" s="1147"/>
      <c r="I2619" s="1147"/>
      <c r="J2619" s="1147"/>
      <c r="K2619" s="7"/>
      <c r="L2619" s="7"/>
      <c r="M2619" s="7"/>
      <c r="N2619" s="7"/>
    </row>
    <row r="2620" spans="1:14" ht="15.75">
      <c r="A2620" s="3"/>
      <c r="B2620" s="3"/>
      <c r="C2620" s="7"/>
      <c r="D2620" s="798"/>
      <c r="E2620" s="1148" t="s">
        <v>190</v>
      </c>
      <c r="F2620" s="1149"/>
      <c r="G2620" s="796"/>
      <c r="H2620" s="1138">
        <f>SUM(H2607:J2616)</f>
        <v>448256</v>
      </c>
      <c r="I2620" s="1150"/>
      <c r="J2620" s="1139"/>
      <c r="K2620" s="1151">
        <f>SUM(K2607:L2615)</f>
        <v>18359</v>
      </c>
      <c r="L2620" s="1152"/>
      <c r="M2620" s="1138" t="s">
        <v>601</v>
      </c>
      <c r="N2620" s="1139"/>
    </row>
    <row r="2623" spans="1:14" ht="18.75">
      <c r="A2623" s="1140" t="s">
        <v>12</v>
      </c>
      <c r="B2623" s="1140"/>
      <c r="C2623" s="1140"/>
      <c r="D2623" s="1141" t="s">
        <v>588</v>
      </c>
      <c r="E2623" s="1141"/>
      <c r="F2623" s="1141"/>
      <c r="G2623" s="1141"/>
      <c r="H2623" s="1141"/>
      <c r="I2623" s="19"/>
      <c r="J2623" s="5"/>
      <c r="K2623" s="5"/>
      <c r="L2623" s="799" t="s">
        <v>13</v>
      </c>
      <c r="M2623" s="799"/>
      <c r="N2623" s="799"/>
    </row>
    <row r="2624" spans="1:14" ht="64.5" customHeight="1">
      <c r="A2624" s="1176" t="s">
        <v>14</v>
      </c>
      <c r="B2624" s="1176"/>
      <c r="C2624" s="1176"/>
      <c r="D2624" s="1176"/>
      <c r="E2624" s="1176"/>
      <c r="F2624" s="1176"/>
      <c r="G2624" s="1176"/>
      <c r="H2624" s="1176"/>
      <c r="I2624" s="1176"/>
      <c r="J2624" s="1176"/>
      <c r="K2624" s="1176"/>
      <c r="L2624" s="1176"/>
      <c r="M2624" s="1176"/>
      <c r="N2624" s="1176"/>
    </row>
    <row r="2626" spans="1:14" ht="15.75">
      <c r="A2626" s="1177" t="s">
        <v>23</v>
      </c>
      <c r="B2626" s="1177"/>
      <c r="C2626" s="46">
        <v>45114</v>
      </c>
      <c r="D2626" s="10"/>
      <c r="E2626" s="1178" t="s">
        <v>21</v>
      </c>
      <c r="F2626" s="1178"/>
      <c r="G2626" s="1178"/>
      <c r="H2626" s="11"/>
      <c r="I2626" s="8"/>
      <c r="J2626" s="8"/>
      <c r="K2626" s="8"/>
      <c r="L2626" s="8"/>
      <c r="M2626" s="8"/>
      <c r="N2626" s="8"/>
    </row>
    <row r="2627" spans="1:14" ht="15.75">
      <c r="A2627" s="1179" t="s">
        <v>26</v>
      </c>
      <c r="B2627" s="1179"/>
      <c r="C2627" s="807" t="s">
        <v>27</v>
      </c>
      <c r="D2627" s="12"/>
      <c r="E2627" s="1180" t="s">
        <v>20</v>
      </c>
      <c r="F2627" s="1180"/>
      <c r="G2627" s="1180"/>
      <c r="H2627" s="1180"/>
      <c r="I2627" s="8"/>
      <c r="J2627" s="1181">
        <v>45108</v>
      </c>
      <c r="K2627" s="1182"/>
      <c r="L2627" s="1183"/>
      <c r="M2627" s="13"/>
      <c r="N2627" s="12"/>
    </row>
    <row r="2628" spans="1:14" ht="15.75">
      <c r="A2628" s="1179" t="s">
        <v>15</v>
      </c>
      <c r="B2628" s="1179"/>
      <c r="C2628" s="807" t="s">
        <v>17</v>
      </c>
      <c r="D2628" s="12"/>
      <c r="E2628" s="1180" t="s">
        <v>18</v>
      </c>
      <c r="F2628" s="1180"/>
      <c r="G2628" s="1180"/>
      <c r="H2628" s="1180"/>
      <c r="I2628" s="8"/>
      <c r="J2628" s="1184" t="s">
        <v>623</v>
      </c>
      <c r="K2628" s="1184"/>
      <c r="L2628" s="1184"/>
      <c r="M2628" s="1184"/>
      <c r="N2628" s="1184"/>
    </row>
    <row r="2629" spans="1:14" ht="18.75">
      <c r="A2629" s="1179" t="s">
        <v>16</v>
      </c>
      <c r="B2629" s="1179"/>
      <c r="C2629" s="809">
        <v>90009476</v>
      </c>
      <c r="D2629" s="10"/>
      <c r="E2629" s="1178" t="s">
        <v>19</v>
      </c>
      <c r="F2629" s="1178"/>
      <c r="G2629" s="1178"/>
      <c r="H2629" s="1178"/>
      <c r="I2629" s="1178"/>
      <c r="J2629" s="1185" t="s">
        <v>624</v>
      </c>
      <c r="K2629" s="1186"/>
      <c r="L2629" s="1186"/>
      <c r="M2629" s="1186"/>
      <c r="N2629" s="1187"/>
    </row>
    <row r="2630" spans="1:14" ht="15.75">
      <c r="A2630" s="1188" t="s">
        <v>0</v>
      </c>
      <c r="B2630" s="1188"/>
      <c r="C2630" s="33">
        <v>8220383995596</v>
      </c>
      <c r="D2630" s="8"/>
      <c r="E2630" s="1180" t="s">
        <v>22</v>
      </c>
      <c r="F2630" s="1180"/>
      <c r="G2630" s="1180"/>
      <c r="H2630" s="1189" t="s">
        <v>58</v>
      </c>
      <c r="I2630" s="1189"/>
      <c r="J2630" s="1190" t="s">
        <v>24</v>
      </c>
      <c r="K2630" s="1190"/>
      <c r="L2630" s="1190"/>
      <c r="M2630" s="1182" t="s">
        <v>598</v>
      </c>
      <c r="N2630" s="1183"/>
    </row>
    <row r="2631" spans="1:14" ht="15.75">
      <c r="A2631" s="1151" t="s">
        <v>1</v>
      </c>
      <c r="B2631" s="1153"/>
      <c r="C2631" s="1154"/>
      <c r="D2631" s="1155" t="s">
        <v>2</v>
      </c>
      <c r="E2631" s="1156"/>
      <c r="F2631" s="1156"/>
      <c r="G2631" s="1156"/>
      <c r="H2631" s="1156"/>
      <c r="I2631" s="1156"/>
      <c r="J2631" s="1156"/>
      <c r="K2631" s="1156"/>
      <c r="L2631" s="1157"/>
      <c r="M2631" s="1158"/>
      <c r="N2631" s="1158"/>
    </row>
    <row r="2632" spans="1:14" ht="15.75">
      <c r="A2632" s="1161" t="s">
        <v>3</v>
      </c>
      <c r="B2632" s="1161" t="s">
        <v>4</v>
      </c>
      <c r="C2632" s="1163" t="s">
        <v>5</v>
      </c>
      <c r="D2632" s="1165" t="s">
        <v>6</v>
      </c>
      <c r="E2632" s="1151" t="s">
        <v>7</v>
      </c>
      <c r="F2632" s="1153"/>
      <c r="G2632" s="1153"/>
      <c r="H2632" s="1153"/>
      <c r="I2632" s="1153"/>
      <c r="J2632" s="1153"/>
      <c r="K2632" s="1153"/>
      <c r="L2632" s="1154"/>
      <c r="M2632" s="1159"/>
      <c r="N2632" s="1159"/>
    </row>
    <row r="2633" spans="1:14" ht="15.75">
      <c r="A2633" s="1162"/>
      <c r="B2633" s="1162"/>
      <c r="C2633" s="1164"/>
      <c r="D2633" s="1166"/>
      <c r="E2633" s="1151" t="s">
        <v>8</v>
      </c>
      <c r="F2633" s="1153"/>
      <c r="G2633" s="1153"/>
      <c r="H2633" s="1153"/>
      <c r="I2633" s="1153"/>
      <c r="J2633" s="1153"/>
      <c r="K2633" s="1154"/>
      <c r="L2633" s="23" t="s">
        <v>9</v>
      </c>
      <c r="M2633" s="1160"/>
      <c r="N2633" s="1160"/>
    </row>
    <row r="2634" spans="1:14" ht="15.75">
      <c r="A2634" s="3"/>
      <c r="B2634" s="3"/>
      <c r="C2634" s="1167"/>
      <c r="D2634" s="808" t="s">
        <v>29</v>
      </c>
      <c r="E2634" s="1138" t="s">
        <v>38</v>
      </c>
      <c r="F2634" s="1150"/>
      <c r="G2634" s="1150"/>
      <c r="H2634" s="1150"/>
      <c r="I2634" s="1150"/>
      <c r="J2634" s="1139"/>
      <c r="K2634" s="1170" t="s">
        <v>615</v>
      </c>
      <c r="L2634" s="1171"/>
      <c r="M2634" s="1172"/>
      <c r="N2634" s="7"/>
    </row>
    <row r="2635" spans="1:14" ht="24">
      <c r="A2635" s="3"/>
      <c r="B2635" s="3"/>
      <c r="C2635" s="1168"/>
      <c r="D2635" s="29">
        <v>1</v>
      </c>
      <c r="E2635" s="1144" t="s">
        <v>30</v>
      </c>
      <c r="F2635" s="1145"/>
      <c r="G2635" s="7"/>
      <c r="H2635" s="1142">
        <v>129230</v>
      </c>
      <c r="I2635" s="1142"/>
      <c r="J2635" s="1142"/>
      <c r="K2635" s="1144">
        <v>620</v>
      </c>
      <c r="L2635" s="1145"/>
      <c r="M2635" s="35"/>
      <c r="N2635" s="34"/>
    </row>
    <row r="2636" spans="1:14" ht="24">
      <c r="A2636" s="3"/>
      <c r="B2636" s="3"/>
      <c r="C2636" s="1168"/>
      <c r="D2636" s="805">
        <v>1001</v>
      </c>
      <c r="E2636" s="1144" t="s">
        <v>31</v>
      </c>
      <c r="F2636" s="1145"/>
      <c r="G2636" s="7"/>
      <c r="H2636" s="1142">
        <v>15758</v>
      </c>
      <c r="I2636" s="1142"/>
      <c r="J2636" s="1142"/>
      <c r="K2636" s="1144">
        <v>2474</v>
      </c>
      <c r="L2636" s="1145"/>
      <c r="M2636" s="35"/>
      <c r="N2636" s="34"/>
    </row>
    <row r="2637" spans="1:14" ht="24">
      <c r="A2637" s="3"/>
      <c r="B2637" s="3"/>
      <c r="C2637" s="1168"/>
      <c r="D2637" s="805">
        <v>1810</v>
      </c>
      <c r="E2637" s="1144" t="s">
        <v>595</v>
      </c>
      <c r="F2637" s="1145"/>
      <c r="G2637" s="7"/>
      <c r="H2637" s="1142">
        <v>167085</v>
      </c>
      <c r="I2637" s="1142"/>
      <c r="J2637" s="1142"/>
      <c r="K2637" s="1144">
        <v>14940</v>
      </c>
      <c r="L2637" s="1145"/>
      <c r="M2637" s="804"/>
      <c r="N2637" s="34"/>
    </row>
    <row r="2638" spans="1:14" ht="24">
      <c r="A2638" s="3"/>
      <c r="B2638" s="3"/>
      <c r="C2638" s="1168"/>
      <c r="D2638" s="805">
        <v>1947</v>
      </c>
      <c r="E2638" s="1144" t="s">
        <v>73</v>
      </c>
      <c r="F2638" s="1145"/>
      <c r="G2638" s="7"/>
      <c r="H2638" s="1142">
        <v>4378</v>
      </c>
      <c r="I2638" s="1142"/>
      <c r="J2638" s="1142"/>
      <c r="K2638" s="1144">
        <v>388</v>
      </c>
      <c r="L2638" s="1145"/>
      <c r="M2638" s="804"/>
      <c r="N2638" s="34"/>
    </row>
    <row r="2639" spans="1:14" ht="24.75">
      <c r="A2639" s="3"/>
      <c r="B2639" s="3"/>
      <c r="C2639" s="1168"/>
      <c r="D2639" s="805">
        <v>1978</v>
      </c>
      <c r="E2639" s="1144" t="s">
        <v>74</v>
      </c>
      <c r="F2639" s="1145"/>
      <c r="G2639" s="7"/>
      <c r="H2639" s="1142">
        <v>21000</v>
      </c>
      <c r="I2639" s="1142"/>
      <c r="J2639" s="1142"/>
      <c r="K2639" s="1144">
        <v>0</v>
      </c>
      <c r="L2639" s="1145"/>
      <c r="M2639" s="804"/>
      <c r="N2639" s="31"/>
    </row>
    <row r="2640" spans="1:14" ht="24.75">
      <c r="A2640" s="3"/>
      <c r="B2640" s="3"/>
      <c r="C2640" s="1168"/>
      <c r="D2640" s="805">
        <v>2347</v>
      </c>
      <c r="E2640" s="1144" t="s">
        <v>600</v>
      </c>
      <c r="F2640" s="1145"/>
      <c r="G2640" s="7"/>
      <c r="H2640" s="1173">
        <v>13070</v>
      </c>
      <c r="I2640" s="1174"/>
      <c r="J2640" s="1175"/>
      <c r="K2640" s="1144">
        <v>528</v>
      </c>
      <c r="L2640" s="1145"/>
      <c r="M2640" s="804"/>
      <c r="N2640" s="31"/>
    </row>
    <row r="2641" spans="1:14" ht="24">
      <c r="A2641" s="3"/>
      <c r="B2641" s="3"/>
      <c r="C2641" s="1169"/>
      <c r="D2641" s="805">
        <v>2363</v>
      </c>
      <c r="E2641" s="1144" t="s">
        <v>72</v>
      </c>
      <c r="F2641" s="1145"/>
      <c r="G2641" s="7"/>
      <c r="H2641" s="1142">
        <v>30000</v>
      </c>
      <c r="I2641" s="1142"/>
      <c r="J2641" s="1142"/>
      <c r="K2641" s="1143">
        <v>5000</v>
      </c>
      <c r="L2641" s="1143"/>
      <c r="M2641" s="38"/>
      <c r="N2641" s="30"/>
    </row>
    <row r="2642" spans="1:14" ht="24">
      <c r="A2642" s="3"/>
      <c r="B2642" s="3"/>
      <c r="C2642" s="7"/>
      <c r="D2642" s="805">
        <v>1518</v>
      </c>
      <c r="E2642" s="1144" t="s">
        <v>594</v>
      </c>
      <c r="F2642" s="1145"/>
      <c r="G2642" s="7"/>
      <c r="H2642" s="1142">
        <v>600</v>
      </c>
      <c r="I2642" s="1142"/>
      <c r="J2642" s="1142"/>
      <c r="K2642" s="1144">
        <v>100</v>
      </c>
      <c r="L2642" s="1145"/>
      <c r="M2642" s="810"/>
      <c r="N2642" s="7"/>
    </row>
    <row r="2643" spans="1:14" ht="15.75">
      <c r="A2643" s="3"/>
      <c r="B2643" s="3"/>
      <c r="C2643" s="7"/>
      <c r="D2643" s="805">
        <v>1549</v>
      </c>
      <c r="E2643" s="1146" t="s">
        <v>610</v>
      </c>
      <c r="F2643" s="1146"/>
      <c r="G2643" s="7"/>
      <c r="H2643" s="1142">
        <v>1250</v>
      </c>
      <c r="I2643" s="1142"/>
      <c r="J2643" s="1142"/>
      <c r="K2643" s="1144">
        <v>1250</v>
      </c>
      <c r="L2643" s="1145"/>
      <c r="M2643" s="795"/>
      <c r="N2643" s="7"/>
    </row>
    <row r="2644" spans="1:14" ht="24">
      <c r="A2644" s="3"/>
      <c r="B2644" s="3"/>
      <c r="C2644" s="7"/>
      <c r="D2644" s="805">
        <v>1540</v>
      </c>
      <c r="E2644" s="1146" t="s">
        <v>611</v>
      </c>
      <c r="F2644" s="1146"/>
      <c r="G2644" s="36"/>
      <c r="H2644" s="1142">
        <v>17500</v>
      </c>
      <c r="I2644" s="1142"/>
      <c r="J2644" s="1142"/>
      <c r="K2644" s="810"/>
      <c r="L2644" s="810">
        <v>17500</v>
      </c>
      <c r="M2644" s="810"/>
      <c r="N2644" s="7"/>
    </row>
    <row r="2645" spans="1:14" ht="15.75">
      <c r="A2645" s="3"/>
      <c r="B2645" s="3"/>
      <c r="C2645" s="7"/>
      <c r="D2645" s="805">
        <v>1981</v>
      </c>
      <c r="E2645" s="1146" t="s">
        <v>71</v>
      </c>
      <c r="F2645" s="1146"/>
      <c r="G2645" s="36"/>
      <c r="H2645" s="1142">
        <v>7000</v>
      </c>
      <c r="I2645" s="1142"/>
      <c r="J2645" s="1142"/>
      <c r="K2645" s="7"/>
      <c r="L2645" s="7">
        <v>7000</v>
      </c>
      <c r="M2645" s="7"/>
      <c r="N2645" s="7"/>
    </row>
    <row r="2646" spans="1:14" ht="15.75">
      <c r="A2646" s="3"/>
      <c r="B2646" s="3"/>
      <c r="C2646" s="7"/>
      <c r="D2646" s="805"/>
      <c r="E2646" s="1146"/>
      <c r="F2646" s="1146"/>
      <c r="G2646" s="36"/>
      <c r="H2646" s="1142"/>
      <c r="I2646" s="1142"/>
      <c r="J2646" s="1142"/>
      <c r="K2646" s="7"/>
      <c r="L2646" s="7"/>
      <c r="M2646" s="7"/>
      <c r="N2646" s="7"/>
    </row>
    <row r="2647" spans="1:14" ht="15.75">
      <c r="A2647" s="3"/>
      <c r="B2647" s="3"/>
      <c r="C2647" s="7"/>
      <c r="D2647" s="805"/>
      <c r="E2647" s="1146"/>
      <c r="F2647" s="1146"/>
      <c r="G2647" s="32"/>
      <c r="H2647" s="1147"/>
      <c r="I2647" s="1147"/>
      <c r="J2647" s="1147"/>
      <c r="K2647" s="7"/>
      <c r="L2647" s="7"/>
      <c r="M2647" s="7"/>
      <c r="N2647" s="7"/>
    </row>
    <row r="2648" spans="1:14" ht="15.75">
      <c r="A2648" s="3"/>
      <c r="B2648" s="3"/>
      <c r="C2648" s="7"/>
      <c r="D2648" s="805"/>
      <c r="E2648" s="1148" t="s">
        <v>190</v>
      </c>
      <c r="F2648" s="1149"/>
      <c r="G2648" s="796"/>
      <c r="H2648" s="1138">
        <f>SUM(H2635:J2645)</f>
        <v>406871</v>
      </c>
      <c r="I2648" s="1150"/>
      <c r="J2648" s="1139"/>
      <c r="K2648" s="1151">
        <v>49800</v>
      </c>
      <c r="L2648" s="1152"/>
      <c r="M2648" s="1138" t="s">
        <v>601</v>
      </c>
      <c r="N2648" s="1139"/>
    </row>
    <row r="2651" spans="1:14" ht="18.75">
      <c r="A2651" s="1140" t="s">
        <v>12</v>
      </c>
      <c r="B2651" s="1140"/>
      <c r="C2651" s="1140"/>
      <c r="D2651" s="1141" t="s">
        <v>588</v>
      </c>
      <c r="E2651" s="1141"/>
      <c r="F2651" s="1141"/>
      <c r="G2651" s="1141"/>
      <c r="H2651" s="1141"/>
      <c r="I2651" s="19"/>
      <c r="J2651" s="5"/>
      <c r="K2651" s="5"/>
      <c r="L2651" s="806" t="s">
        <v>13</v>
      </c>
      <c r="M2651" s="806"/>
      <c r="N2651" s="806"/>
    </row>
    <row r="2652" spans="1:14" ht="66.75" customHeight="1">
      <c r="A2652" s="1176" t="s">
        <v>14</v>
      </c>
      <c r="B2652" s="1176"/>
      <c r="C2652" s="1176"/>
      <c r="D2652" s="1176"/>
      <c r="E2652" s="1176"/>
      <c r="F2652" s="1176"/>
      <c r="G2652" s="1176"/>
      <c r="H2652" s="1176"/>
      <c r="I2652" s="1176"/>
      <c r="J2652" s="1176"/>
      <c r="K2652" s="1176"/>
      <c r="L2652" s="1176"/>
      <c r="M2652" s="1176"/>
      <c r="N2652" s="1176"/>
    </row>
    <row r="2654" spans="1:14" ht="15.75">
      <c r="A2654" s="1177" t="s">
        <v>23</v>
      </c>
      <c r="B2654" s="1177"/>
      <c r="C2654" s="46">
        <v>45114</v>
      </c>
      <c r="D2654" s="10"/>
      <c r="E2654" s="1178" t="s">
        <v>21</v>
      </c>
      <c r="F2654" s="1178"/>
      <c r="G2654" s="1178"/>
      <c r="H2654" s="11"/>
      <c r="I2654" s="8"/>
      <c r="J2654" s="8"/>
      <c r="K2654" s="8"/>
      <c r="L2654" s="8"/>
      <c r="M2654" s="8"/>
      <c r="N2654" s="8"/>
    </row>
    <row r="2655" spans="1:14" ht="15.75">
      <c r="A2655" s="1179" t="s">
        <v>26</v>
      </c>
      <c r="B2655" s="1179"/>
      <c r="C2655" s="807" t="s">
        <v>27</v>
      </c>
      <c r="D2655" s="12"/>
      <c r="E2655" s="1180" t="s">
        <v>20</v>
      </c>
      <c r="F2655" s="1180"/>
      <c r="G2655" s="1180"/>
      <c r="H2655" s="1180"/>
      <c r="I2655" s="8"/>
      <c r="J2655" s="1181">
        <v>45108</v>
      </c>
      <c r="K2655" s="1182"/>
      <c r="L2655" s="1183"/>
      <c r="M2655" s="13"/>
      <c r="N2655" s="12"/>
    </row>
    <row r="2656" spans="1:14" ht="15.75">
      <c r="A2656" s="1179" t="s">
        <v>15</v>
      </c>
      <c r="B2656" s="1179"/>
      <c r="C2656" s="807" t="s">
        <v>17</v>
      </c>
      <c r="D2656" s="12"/>
      <c r="E2656" s="1180" t="s">
        <v>18</v>
      </c>
      <c r="F2656" s="1180"/>
      <c r="G2656" s="1180"/>
      <c r="H2656" s="1180"/>
      <c r="I2656" s="8"/>
      <c r="J2656" s="1184" t="s">
        <v>625</v>
      </c>
      <c r="K2656" s="1184"/>
      <c r="L2656" s="1184"/>
      <c r="M2656" s="1184"/>
      <c r="N2656" s="1184"/>
    </row>
    <row r="2657" spans="1:14" ht="18.75">
      <c r="A2657" s="1179" t="s">
        <v>16</v>
      </c>
      <c r="B2657" s="1179"/>
      <c r="C2657" s="809">
        <v>90015482</v>
      </c>
      <c r="D2657" s="10"/>
      <c r="E2657" s="1178" t="s">
        <v>19</v>
      </c>
      <c r="F2657" s="1178"/>
      <c r="G2657" s="1178"/>
      <c r="H2657" s="1178"/>
      <c r="I2657" s="1178"/>
      <c r="J2657" s="1185" t="s">
        <v>626</v>
      </c>
      <c r="K2657" s="1186"/>
      <c r="L2657" s="1186"/>
      <c r="M2657" s="1186"/>
      <c r="N2657" s="1187"/>
    </row>
    <row r="2658" spans="1:14" ht="15.75">
      <c r="A2658" s="1188" t="s">
        <v>0</v>
      </c>
      <c r="B2658" s="1188"/>
      <c r="C2658" s="33">
        <v>8220398378829</v>
      </c>
      <c r="D2658" s="8"/>
      <c r="E2658" s="1180" t="s">
        <v>22</v>
      </c>
      <c r="F2658" s="1180"/>
      <c r="G2658" s="1180"/>
      <c r="H2658" s="1189" t="s">
        <v>58</v>
      </c>
      <c r="I2658" s="1189"/>
      <c r="J2658" s="1190" t="s">
        <v>24</v>
      </c>
      <c r="K2658" s="1190"/>
      <c r="L2658" s="1190"/>
      <c r="M2658" s="1182" t="s">
        <v>598</v>
      </c>
      <c r="N2658" s="1183"/>
    </row>
    <row r="2659" spans="1:14" ht="15.75">
      <c r="A2659" s="1151" t="s">
        <v>1</v>
      </c>
      <c r="B2659" s="1153"/>
      <c r="C2659" s="1154"/>
      <c r="D2659" s="1155" t="s">
        <v>2</v>
      </c>
      <c r="E2659" s="1156"/>
      <c r="F2659" s="1156"/>
      <c r="G2659" s="1156"/>
      <c r="H2659" s="1156"/>
      <c r="I2659" s="1156"/>
      <c r="J2659" s="1156"/>
      <c r="K2659" s="1156"/>
      <c r="L2659" s="1157"/>
      <c r="M2659" s="1158"/>
      <c r="N2659" s="1158"/>
    </row>
    <row r="2660" spans="1:14" ht="15.75">
      <c r="A2660" s="1161" t="s">
        <v>3</v>
      </c>
      <c r="B2660" s="1161" t="s">
        <v>4</v>
      </c>
      <c r="C2660" s="1163" t="s">
        <v>5</v>
      </c>
      <c r="D2660" s="1165" t="s">
        <v>6</v>
      </c>
      <c r="E2660" s="1151" t="s">
        <v>7</v>
      </c>
      <c r="F2660" s="1153"/>
      <c r="G2660" s="1153"/>
      <c r="H2660" s="1153"/>
      <c r="I2660" s="1153"/>
      <c r="J2660" s="1153"/>
      <c r="K2660" s="1153"/>
      <c r="L2660" s="1154"/>
      <c r="M2660" s="1159"/>
      <c r="N2660" s="1159"/>
    </row>
    <row r="2661" spans="1:14" ht="15.75">
      <c r="A2661" s="1162"/>
      <c r="B2661" s="1162"/>
      <c r="C2661" s="1164"/>
      <c r="D2661" s="1166"/>
      <c r="E2661" s="1151" t="s">
        <v>8</v>
      </c>
      <c r="F2661" s="1153"/>
      <c r="G2661" s="1153"/>
      <c r="H2661" s="1153"/>
      <c r="I2661" s="1153"/>
      <c r="J2661" s="1153"/>
      <c r="K2661" s="1154"/>
      <c r="L2661" s="23" t="s">
        <v>9</v>
      </c>
      <c r="M2661" s="1160"/>
      <c r="N2661" s="1160"/>
    </row>
    <row r="2662" spans="1:14" ht="15.75">
      <c r="A2662" s="3"/>
      <c r="B2662" s="3"/>
      <c r="C2662" s="1167" t="s">
        <v>619</v>
      </c>
      <c r="D2662" s="808" t="s">
        <v>29</v>
      </c>
      <c r="E2662" s="1138" t="s">
        <v>38</v>
      </c>
      <c r="F2662" s="1150"/>
      <c r="G2662" s="1150"/>
      <c r="H2662" s="1150"/>
      <c r="I2662" s="1150"/>
      <c r="J2662" s="1139"/>
      <c r="K2662" s="1170" t="s">
        <v>615</v>
      </c>
      <c r="L2662" s="1171"/>
      <c r="M2662" s="1172"/>
      <c r="N2662" s="7"/>
    </row>
    <row r="2663" spans="1:14" ht="24">
      <c r="A2663" s="3"/>
      <c r="B2663" s="3"/>
      <c r="C2663" s="1168"/>
      <c r="D2663" s="29">
        <v>1</v>
      </c>
      <c r="E2663" s="1144" t="s">
        <v>30</v>
      </c>
      <c r="F2663" s="1145"/>
      <c r="G2663" s="7"/>
      <c r="H2663" s="1142">
        <v>129230</v>
      </c>
      <c r="I2663" s="1142"/>
      <c r="J2663" s="1142"/>
      <c r="K2663" s="1144">
        <v>1590</v>
      </c>
      <c r="L2663" s="1145"/>
      <c r="M2663" s="35"/>
      <c r="N2663" s="34"/>
    </row>
    <row r="2664" spans="1:14" ht="24">
      <c r="A2664" s="3"/>
      <c r="B2664" s="3"/>
      <c r="C2664" s="1168"/>
      <c r="D2664" s="805">
        <v>1001</v>
      </c>
      <c r="E2664" s="1144" t="s">
        <v>31</v>
      </c>
      <c r="F2664" s="1145"/>
      <c r="G2664" s="7"/>
      <c r="H2664" s="1142">
        <v>15758</v>
      </c>
      <c r="I2664" s="1142"/>
      <c r="J2664" s="1142"/>
      <c r="K2664" s="1144">
        <v>1711</v>
      </c>
      <c r="L2664" s="1145"/>
      <c r="M2664" s="35"/>
      <c r="N2664" s="34"/>
    </row>
    <row r="2665" spans="1:14" ht="24">
      <c r="A2665" s="3"/>
      <c r="B2665" s="3"/>
      <c r="C2665" s="1168"/>
      <c r="D2665" s="805">
        <v>1810</v>
      </c>
      <c r="E2665" s="1144" t="s">
        <v>595</v>
      </c>
      <c r="F2665" s="1145"/>
      <c r="G2665" s="7"/>
      <c r="H2665" s="1142">
        <v>167085</v>
      </c>
      <c r="I2665" s="1142"/>
      <c r="J2665" s="1142"/>
      <c r="K2665" s="1144">
        <v>12115</v>
      </c>
      <c r="L2665" s="1145"/>
      <c r="M2665" s="804"/>
      <c r="N2665" s="34"/>
    </row>
    <row r="2666" spans="1:14" ht="24">
      <c r="A2666" s="3"/>
      <c r="B2666" s="3"/>
      <c r="C2666" s="1168"/>
      <c r="D2666" s="805">
        <v>1947</v>
      </c>
      <c r="E2666" s="1144" t="s">
        <v>73</v>
      </c>
      <c r="F2666" s="1145"/>
      <c r="G2666" s="7"/>
      <c r="H2666" s="1142">
        <v>4378</v>
      </c>
      <c r="I2666" s="1142"/>
      <c r="J2666" s="1142"/>
      <c r="K2666" s="1144">
        <v>1908</v>
      </c>
      <c r="L2666" s="1145"/>
      <c r="M2666" s="804"/>
      <c r="N2666" s="34"/>
    </row>
    <row r="2667" spans="1:14" ht="24.75">
      <c r="A2667" s="3"/>
      <c r="B2667" s="3"/>
      <c r="C2667" s="1168"/>
      <c r="D2667" s="805">
        <v>1978</v>
      </c>
      <c r="E2667" s="1144" t="s">
        <v>74</v>
      </c>
      <c r="F2667" s="1145"/>
      <c r="G2667" s="7"/>
      <c r="H2667" s="1142">
        <v>21000</v>
      </c>
      <c r="I2667" s="1142"/>
      <c r="J2667" s="1142"/>
      <c r="K2667" s="1144">
        <v>0</v>
      </c>
      <c r="L2667" s="1145"/>
      <c r="M2667" s="804"/>
      <c r="N2667" s="31"/>
    </row>
    <row r="2668" spans="1:14" ht="24.75">
      <c r="A2668" s="3"/>
      <c r="B2668" s="3"/>
      <c r="C2668" s="1168"/>
      <c r="D2668" s="805">
        <v>2347</v>
      </c>
      <c r="E2668" s="1144" t="s">
        <v>600</v>
      </c>
      <c r="F2668" s="1145"/>
      <c r="G2668" s="7"/>
      <c r="H2668" s="1173">
        <v>13070</v>
      </c>
      <c r="I2668" s="1174"/>
      <c r="J2668" s="1175"/>
      <c r="K2668" s="1144">
        <v>835</v>
      </c>
      <c r="L2668" s="1145"/>
      <c r="M2668" s="804"/>
      <c r="N2668" s="31"/>
    </row>
    <row r="2669" spans="1:14" ht="24">
      <c r="A2669" s="3"/>
      <c r="B2669" s="3"/>
      <c r="C2669" s="1169"/>
      <c r="D2669" s="805">
        <v>2363</v>
      </c>
      <c r="E2669" s="1144" t="s">
        <v>72</v>
      </c>
      <c r="F2669" s="1145"/>
      <c r="G2669" s="7"/>
      <c r="H2669" s="1142">
        <v>30000</v>
      </c>
      <c r="I2669" s="1142"/>
      <c r="J2669" s="1142"/>
      <c r="K2669" s="1143">
        <v>0</v>
      </c>
      <c r="L2669" s="1143"/>
      <c r="M2669" s="38"/>
      <c r="N2669" s="30"/>
    </row>
    <row r="2670" spans="1:14" ht="24">
      <c r="A2670" s="3"/>
      <c r="B2670" s="3"/>
      <c r="C2670" s="7"/>
      <c r="D2670" s="805">
        <v>1518</v>
      </c>
      <c r="E2670" s="1144" t="s">
        <v>594</v>
      </c>
      <c r="F2670" s="1145"/>
      <c r="G2670" s="7"/>
      <c r="H2670" s="1142">
        <v>600</v>
      </c>
      <c r="I2670" s="1142"/>
      <c r="J2670" s="1142"/>
      <c r="K2670" s="1144">
        <v>100</v>
      </c>
      <c r="L2670" s="1145"/>
      <c r="M2670" s="810"/>
      <c r="N2670" s="7"/>
    </row>
    <row r="2671" spans="1:14" ht="15.75">
      <c r="A2671" s="3"/>
      <c r="B2671" s="3"/>
      <c r="C2671" s="7"/>
      <c r="D2671" s="805">
        <v>1549</v>
      </c>
      <c r="E2671" s="1146" t="s">
        <v>610</v>
      </c>
      <c r="F2671" s="1146"/>
      <c r="G2671" s="7"/>
      <c r="H2671" s="1142">
        <v>1250</v>
      </c>
      <c r="I2671" s="1142"/>
      <c r="J2671" s="1142"/>
      <c r="K2671" s="1144">
        <v>100</v>
      </c>
      <c r="L2671" s="1145"/>
      <c r="M2671" s="795"/>
      <c r="N2671" s="7"/>
    </row>
    <row r="2672" spans="1:14" ht="24">
      <c r="A2672" s="3"/>
      <c r="B2672" s="3"/>
      <c r="C2672" s="7"/>
      <c r="D2672" s="805">
        <v>1540</v>
      </c>
      <c r="E2672" s="1146" t="s">
        <v>611</v>
      </c>
      <c r="F2672" s="1146"/>
      <c r="G2672" s="36"/>
      <c r="H2672" s="1142">
        <v>17500</v>
      </c>
      <c r="I2672" s="1142"/>
      <c r="J2672" s="1142"/>
      <c r="K2672" s="810"/>
      <c r="L2672" s="810">
        <v>0</v>
      </c>
      <c r="M2672" s="810"/>
      <c r="N2672" s="7"/>
    </row>
    <row r="2673" spans="1:14" ht="15.75">
      <c r="A2673" s="3"/>
      <c r="B2673" s="3"/>
      <c r="C2673" s="7"/>
      <c r="D2673" s="805"/>
      <c r="E2673" s="1146"/>
      <c r="F2673" s="1146"/>
      <c r="G2673" s="36"/>
      <c r="H2673" s="1142"/>
      <c r="I2673" s="1142"/>
      <c r="J2673" s="1142"/>
      <c r="K2673" s="7"/>
      <c r="L2673" s="7"/>
      <c r="M2673" s="7"/>
      <c r="N2673" s="7"/>
    </row>
    <row r="2674" spans="1:14" ht="15.75">
      <c r="A2674" s="3"/>
      <c r="B2674" s="3"/>
      <c r="C2674" s="7"/>
      <c r="D2674" s="805"/>
      <c r="E2674" s="1146"/>
      <c r="F2674" s="1146"/>
      <c r="G2674" s="36"/>
      <c r="H2674" s="1142"/>
      <c r="I2674" s="1142"/>
      <c r="J2674" s="1142"/>
      <c r="K2674" s="7"/>
      <c r="L2674" s="7"/>
      <c r="M2674" s="7"/>
      <c r="N2674" s="7"/>
    </row>
    <row r="2675" spans="1:14" ht="15.75">
      <c r="A2675" s="3"/>
      <c r="B2675" s="3"/>
      <c r="C2675" s="7"/>
      <c r="D2675" s="805"/>
      <c r="E2675" s="1146"/>
      <c r="F2675" s="1146"/>
      <c r="G2675" s="32"/>
      <c r="H2675" s="1147"/>
      <c r="I2675" s="1147"/>
      <c r="J2675" s="1147"/>
      <c r="K2675" s="7"/>
      <c r="L2675" s="7"/>
      <c r="M2675" s="7"/>
      <c r="N2675" s="7"/>
    </row>
    <row r="2676" spans="1:14" ht="15.75">
      <c r="A2676" s="3"/>
      <c r="B2676" s="3"/>
      <c r="C2676" s="7"/>
      <c r="D2676" s="805"/>
      <c r="E2676" s="1148" t="s">
        <v>190</v>
      </c>
      <c r="F2676" s="1149"/>
      <c r="G2676" s="796"/>
      <c r="H2676" s="1138">
        <f>SUM(H2663:J2672)</f>
        <v>399871</v>
      </c>
      <c r="I2676" s="1150"/>
      <c r="J2676" s="1139"/>
      <c r="K2676" s="1151">
        <f>SUM(K2663:L2671)</f>
        <v>18359</v>
      </c>
      <c r="L2676" s="1152"/>
      <c r="M2676" s="1138" t="s">
        <v>601</v>
      </c>
      <c r="N2676" s="1139"/>
    </row>
    <row r="2679" spans="1:14" ht="18.75">
      <c r="A2679" s="1140" t="s">
        <v>12</v>
      </c>
      <c r="B2679" s="1140"/>
      <c r="C2679" s="1140"/>
      <c r="D2679" s="1141" t="s">
        <v>588</v>
      </c>
      <c r="E2679" s="1141"/>
      <c r="F2679" s="1141"/>
      <c r="G2679" s="1141"/>
      <c r="H2679" s="1141"/>
      <c r="I2679" s="19"/>
      <c r="J2679" s="5"/>
      <c r="K2679" s="5"/>
      <c r="L2679" s="806" t="s">
        <v>13</v>
      </c>
      <c r="M2679" s="806"/>
      <c r="N2679" s="806"/>
    </row>
    <row r="2680" spans="1:14" ht="53.25" customHeight="1">
      <c r="A2680" s="1176" t="s">
        <v>637</v>
      </c>
      <c r="B2680" s="1176"/>
      <c r="C2680" s="1176"/>
      <c r="D2680" s="1176"/>
      <c r="E2680" s="1176"/>
      <c r="F2680" s="1176"/>
      <c r="G2680" s="1176"/>
      <c r="H2680" s="1176"/>
      <c r="I2680" s="1176"/>
      <c r="J2680" s="1176"/>
      <c r="K2680" s="1176"/>
      <c r="L2680" s="1176"/>
      <c r="M2680" s="1176"/>
      <c r="N2680" s="1176"/>
    </row>
    <row r="2682" spans="1:14" ht="15.75">
      <c r="A2682" s="1177" t="s">
        <v>23</v>
      </c>
      <c r="B2682" s="1177"/>
      <c r="C2682" s="46">
        <v>45114</v>
      </c>
      <c r="D2682" s="10"/>
      <c r="E2682" s="1178" t="s">
        <v>21</v>
      </c>
      <c r="F2682" s="1178"/>
      <c r="G2682" s="1178"/>
      <c r="H2682" s="11"/>
      <c r="I2682" s="8"/>
      <c r="J2682" s="8"/>
      <c r="K2682" s="8"/>
      <c r="L2682" s="8"/>
      <c r="M2682" s="8"/>
      <c r="N2682" s="8"/>
    </row>
    <row r="2683" spans="1:14" ht="15.75">
      <c r="A2683" s="1179" t="s">
        <v>26</v>
      </c>
      <c r="B2683" s="1179"/>
      <c r="C2683" s="814" t="s">
        <v>27</v>
      </c>
      <c r="D2683" s="12"/>
      <c r="E2683" s="1180" t="s">
        <v>20</v>
      </c>
      <c r="F2683" s="1180"/>
      <c r="G2683" s="1180"/>
      <c r="H2683" s="1180"/>
      <c r="I2683" s="8"/>
      <c r="J2683" s="1181">
        <v>45108</v>
      </c>
      <c r="K2683" s="1182"/>
      <c r="L2683" s="1183"/>
      <c r="M2683" s="13"/>
      <c r="N2683" s="12"/>
    </row>
    <row r="2684" spans="1:14" ht="15.75">
      <c r="A2684" s="1179" t="s">
        <v>15</v>
      </c>
      <c r="B2684" s="1179"/>
      <c r="C2684" s="814" t="s">
        <v>17</v>
      </c>
      <c r="D2684" s="12"/>
      <c r="E2684" s="1180" t="s">
        <v>18</v>
      </c>
      <c r="F2684" s="1180"/>
      <c r="G2684" s="1180"/>
      <c r="H2684" s="1180"/>
      <c r="I2684" s="8"/>
      <c r="J2684" s="1184" t="s">
        <v>627</v>
      </c>
      <c r="K2684" s="1184"/>
      <c r="L2684" s="1184"/>
      <c r="M2684" s="1184"/>
      <c r="N2684" s="1184"/>
    </row>
    <row r="2685" spans="1:14" ht="18.75">
      <c r="A2685" s="1179" t="s">
        <v>16</v>
      </c>
      <c r="B2685" s="1179"/>
      <c r="C2685" s="815">
        <v>90018737</v>
      </c>
      <c r="D2685" s="10"/>
      <c r="E2685" s="1178" t="s">
        <v>19</v>
      </c>
      <c r="F2685" s="1178"/>
      <c r="G2685" s="1178"/>
      <c r="H2685" s="1178"/>
      <c r="I2685" s="1178"/>
      <c r="J2685" s="1185" t="s">
        <v>628</v>
      </c>
      <c r="K2685" s="1186"/>
      <c r="L2685" s="1186"/>
      <c r="M2685" s="1186"/>
      <c r="N2685" s="1187"/>
    </row>
    <row r="2686" spans="1:14" ht="15.75">
      <c r="A2686" s="1188" t="s">
        <v>0</v>
      </c>
      <c r="B2686" s="1188"/>
      <c r="C2686" s="33">
        <v>8220311876939</v>
      </c>
      <c r="D2686" s="8"/>
      <c r="E2686" s="1180" t="s">
        <v>22</v>
      </c>
      <c r="F2686" s="1180"/>
      <c r="G2686" s="1180"/>
      <c r="H2686" s="1189" t="s">
        <v>57</v>
      </c>
      <c r="I2686" s="1189"/>
      <c r="J2686" s="1190" t="s">
        <v>24</v>
      </c>
      <c r="K2686" s="1190"/>
      <c r="L2686" s="1190"/>
      <c r="M2686" s="1182" t="s">
        <v>598</v>
      </c>
      <c r="N2686" s="1183"/>
    </row>
    <row r="2687" spans="1:14" ht="15.75">
      <c r="A2687" s="1151" t="s">
        <v>1</v>
      </c>
      <c r="B2687" s="1153"/>
      <c r="C2687" s="1154"/>
      <c r="D2687" s="1155" t="s">
        <v>2</v>
      </c>
      <c r="E2687" s="1156"/>
      <c r="F2687" s="1156"/>
      <c r="G2687" s="1156"/>
      <c r="H2687" s="1156"/>
      <c r="I2687" s="1156"/>
      <c r="J2687" s="1156"/>
      <c r="K2687" s="1156"/>
      <c r="L2687" s="1157"/>
      <c r="M2687" s="1158"/>
      <c r="N2687" s="1158"/>
    </row>
    <row r="2688" spans="1:14" ht="15.75">
      <c r="A2688" s="1161" t="s">
        <v>3</v>
      </c>
      <c r="B2688" s="1161" t="s">
        <v>4</v>
      </c>
      <c r="C2688" s="1163" t="s">
        <v>5</v>
      </c>
      <c r="D2688" s="1165" t="s">
        <v>6</v>
      </c>
      <c r="E2688" s="1151" t="s">
        <v>7</v>
      </c>
      <c r="F2688" s="1153"/>
      <c r="G2688" s="1153"/>
      <c r="H2688" s="1153"/>
      <c r="I2688" s="1153"/>
      <c r="J2688" s="1153"/>
      <c r="K2688" s="1153"/>
      <c r="L2688" s="1154"/>
      <c r="M2688" s="1159"/>
      <c r="N2688" s="1159"/>
    </row>
    <row r="2689" spans="1:14" ht="15.75">
      <c r="A2689" s="1162"/>
      <c r="B2689" s="1162"/>
      <c r="C2689" s="1164"/>
      <c r="D2689" s="1166"/>
      <c r="E2689" s="1151" t="s">
        <v>8</v>
      </c>
      <c r="F2689" s="1153"/>
      <c r="G2689" s="1153"/>
      <c r="H2689" s="1153"/>
      <c r="I2689" s="1153"/>
      <c r="J2689" s="1153"/>
      <c r="K2689" s="1154"/>
      <c r="L2689" s="23" t="s">
        <v>9</v>
      </c>
      <c r="M2689" s="1160"/>
      <c r="N2689" s="1160"/>
    </row>
    <row r="2690" spans="1:14" ht="15.75">
      <c r="A2690" s="3"/>
      <c r="B2690" s="3"/>
      <c r="C2690" s="1167" t="s">
        <v>630</v>
      </c>
      <c r="D2690" s="816" t="s">
        <v>29</v>
      </c>
      <c r="E2690" s="1138" t="s">
        <v>38</v>
      </c>
      <c r="F2690" s="1150"/>
      <c r="G2690" s="1150"/>
      <c r="H2690" s="1150"/>
      <c r="I2690" s="1150"/>
      <c r="J2690" s="1139"/>
      <c r="K2690" s="1170" t="s">
        <v>615</v>
      </c>
      <c r="L2690" s="1171"/>
      <c r="M2690" s="1172"/>
      <c r="N2690" s="7"/>
    </row>
    <row r="2691" spans="1:14" ht="24">
      <c r="A2691" s="3"/>
      <c r="B2691" s="3"/>
      <c r="C2691" s="1168"/>
      <c r="D2691" s="29">
        <v>1</v>
      </c>
      <c r="E2691" s="1144" t="s">
        <v>30</v>
      </c>
      <c r="F2691" s="1145"/>
      <c r="G2691" s="7"/>
      <c r="H2691" s="1142">
        <v>115020</v>
      </c>
      <c r="I2691" s="1142"/>
      <c r="J2691" s="1142"/>
      <c r="K2691" s="1144">
        <v>2760</v>
      </c>
      <c r="L2691" s="1145"/>
      <c r="M2691" s="35"/>
      <c r="N2691" s="34"/>
    </row>
    <row r="2692" spans="1:14" ht="24">
      <c r="A2692" s="3"/>
      <c r="B2692" s="3"/>
      <c r="C2692" s="1168"/>
      <c r="D2692" s="812">
        <v>1001</v>
      </c>
      <c r="E2692" s="1144" t="s">
        <v>31</v>
      </c>
      <c r="F2692" s="1145"/>
      <c r="G2692" s="7"/>
      <c r="H2692" s="1142">
        <v>13284</v>
      </c>
      <c r="I2692" s="1142"/>
      <c r="J2692" s="1142"/>
      <c r="K2692" s="1144">
        <v>4569</v>
      </c>
      <c r="L2692" s="1145"/>
      <c r="M2692" s="35"/>
      <c r="N2692" s="34"/>
    </row>
    <row r="2693" spans="1:14" ht="24">
      <c r="A2693" s="3"/>
      <c r="B2693" s="3"/>
      <c r="C2693" s="1168"/>
      <c r="D2693" s="812">
        <v>1810</v>
      </c>
      <c r="E2693" s="1144" t="s">
        <v>595</v>
      </c>
      <c r="F2693" s="1145"/>
      <c r="G2693" s="7"/>
      <c r="H2693" s="1142">
        <v>145350</v>
      </c>
      <c r="I2693" s="1142"/>
      <c r="J2693" s="1142"/>
      <c r="K2693" s="1144">
        <v>32340</v>
      </c>
      <c r="L2693" s="1145"/>
      <c r="M2693" s="811"/>
      <c r="N2693" s="34"/>
    </row>
    <row r="2694" spans="1:14" ht="24">
      <c r="A2694" s="3"/>
      <c r="B2694" s="3"/>
      <c r="C2694" s="1168"/>
      <c r="D2694" s="812">
        <v>1947</v>
      </c>
      <c r="E2694" s="1144" t="s">
        <v>73</v>
      </c>
      <c r="F2694" s="1145"/>
      <c r="G2694" s="7"/>
      <c r="H2694" s="1142">
        <v>3690</v>
      </c>
      <c r="I2694" s="1142"/>
      <c r="J2694" s="1142"/>
      <c r="K2694" s="1144">
        <v>1427</v>
      </c>
      <c r="L2694" s="1145"/>
      <c r="M2694" s="811"/>
      <c r="N2694" s="34"/>
    </row>
    <row r="2695" spans="1:14" ht="24.75">
      <c r="A2695" s="3"/>
      <c r="B2695" s="3"/>
      <c r="C2695" s="1168"/>
      <c r="D2695" s="812">
        <v>1978</v>
      </c>
      <c r="E2695" s="1144" t="s">
        <v>74</v>
      </c>
      <c r="F2695" s="1145"/>
      <c r="G2695" s="7"/>
      <c r="H2695" s="1142">
        <v>21000</v>
      </c>
      <c r="I2695" s="1142"/>
      <c r="J2695" s="1142"/>
      <c r="K2695" s="1144">
        <v>3000</v>
      </c>
      <c r="L2695" s="1145"/>
      <c r="M2695" s="811"/>
      <c r="N2695" s="31"/>
    </row>
    <row r="2696" spans="1:14" ht="24.75">
      <c r="A2696" s="3"/>
      <c r="B2696" s="3"/>
      <c r="C2696" s="1168"/>
      <c r="D2696" s="812">
        <v>2347</v>
      </c>
      <c r="E2696" s="1144" t="s">
        <v>600</v>
      </c>
      <c r="F2696" s="1145"/>
      <c r="G2696" s="7"/>
      <c r="H2696" s="1173">
        <v>11627</v>
      </c>
      <c r="I2696" s="1174"/>
      <c r="J2696" s="1175"/>
      <c r="K2696" s="1144">
        <v>708</v>
      </c>
      <c r="L2696" s="1145"/>
      <c r="M2696" s="811"/>
      <c r="N2696" s="31"/>
    </row>
    <row r="2697" spans="1:14" ht="24">
      <c r="A2697" s="3"/>
      <c r="B2697" s="3"/>
      <c r="C2697" s="1169"/>
      <c r="D2697" s="812">
        <v>2363</v>
      </c>
      <c r="E2697" s="1144" t="s">
        <v>72</v>
      </c>
      <c r="F2697" s="1145"/>
      <c r="G2697" s="7"/>
      <c r="H2697" s="1142">
        <v>25000</v>
      </c>
      <c r="I2697" s="1142"/>
      <c r="J2697" s="1142"/>
      <c r="K2697" s="1143">
        <v>5000</v>
      </c>
      <c r="L2697" s="1143"/>
      <c r="M2697" s="38"/>
      <c r="N2697" s="30"/>
    </row>
    <row r="2698" spans="1:14" ht="24">
      <c r="A2698" s="3"/>
      <c r="B2698" s="3"/>
      <c r="C2698" s="7"/>
      <c r="D2698" s="812">
        <v>1518</v>
      </c>
      <c r="E2698" s="1144" t="s">
        <v>594</v>
      </c>
      <c r="F2698" s="1145"/>
      <c r="G2698" s="7"/>
      <c r="H2698" s="1142">
        <v>500</v>
      </c>
      <c r="I2698" s="1142"/>
      <c r="J2698" s="1142"/>
      <c r="K2698" s="1144">
        <v>500</v>
      </c>
      <c r="L2698" s="1145"/>
      <c r="M2698" s="817"/>
      <c r="N2698" s="7"/>
    </row>
    <row r="2699" spans="1:14" ht="15.75">
      <c r="A2699" s="3"/>
      <c r="B2699" s="3"/>
      <c r="C2699" s="7"/>
      <c r="D2699" s="812">
        <v>1940</v>
      </c>
      <c r="E2699" s="1146" t="s">
        <v>71</v>
      </c>
      <c r="F2699" s="1146"/>
      <c r="G2699" s="7"/>
      <c r="H2699" s="1142">
        <v>6000</v>
      </c>
      <c r="I2699" s="1142"/>
      <c r="J2699" s="1142"/>
      <c r="K2699" s="1144">
        <v>1000</v>
      </c>
      <c r="L2699" s="1145"/>
      <c r="M2699" s="795"/>
      <c r="N2699" s="7"/>
    </row>
    <row r="2700" spans="1:14" ht="24">
      <c r="A2700" s="3"/>
      <c r="B2700" s="3"/>
      <c r="C2700" s="7"/>
      <c r="D2700" s="812"/>
      <c r="E2700" s="1146"/>
      <c r="F2700" s="1146"/>
      <c r="G2700" s="36"/>
      <c r="H2700" s="1142"/>
      <c r="I2700" s="1142"/>
      <c r="J2700" s="1142"/>
      <c r="K2700" s="817"/>
      <c r="L2700" s="817"/>
      <c r="M2700" s="817"/>
      <c r="N2700" s="7"/>
    </row>
    <row r="2701" spans="1:14" ht="15.75">
      <c r="A2701" s="3"/>
      <c r="B2701" s="3"/>
      <c r="C2701" s="7"/>
      <c r="D2701" s="812"/>
      <c r="E2701" s="1146"/>
      <c r="F2701" s="1146"/>
      <c r="G2701" s="36"/>
      <c r="H2701" s="1142"/>
      <c r="I2701" s="1142"/>
      <c r="J2701" s="1142"/>
      <c r="K2701" s="7"/>
      <c r="L2701" s="7"/>
      <c r="M2701" s="7"/>
      <c r="N2701" s="7"/>
    </row>
    <row r="2702" spans="1:14" ht="15.75">
      <c r="A2702" s="3"/>
      <c r="B2702" s="3"/>
      <c r="C2702" s="7"/>
      <c r="D2702" s="812"/>
      <c r="E2702" s="1146"/>
      <c r="F2702" s="1146"/>
      <c r="G2702" s="36"/>
      <c r="H2702" s="1142"/>
      <c r="I2702" s="1142"/>
      <c r="J2702" s="1142"/>
      <c r="K2702" s="7"/>
      <c r="L2702" s="7"/>
      <c r="M2702" s="7"/>
      <c r="N2702" s="7"/>
    </row>
    <row r="2703" spans="1:14" ht="15.75">
      <c r="A2703" s="3"/>
      <c r="B2703" s="3"/>
      <c r="C2703" s="7"/>
      <c r="D2703" s="812"/>
      <c r="E2703" s="1146"/>
      <c r="F2703" s="1146"/>
      <c r="G2703" s="32"/>
      <c r="H2703" s="1147"/>
      <c r="I2703" s="1147"/>
      <c r="J2703" s="1147"/>
      <c r="K2703" s="7"/>
      <c r="L2703" s="7"/>
      <c r="M2703" s="7"/>
      <c r="N2703" s="7"/>
    </row>
    <row r="2704" spans="1:14" ht="15.75">
      <c r="A2704" s="3"/>
      <c r="B2704" s="3"/>
      <c r="C2704" s="7"/>
      <c r="D2704" s="812"/>
      <c r="E2704" s="1148" t="s">
        <v>190</v>
      </c>
      <c r="F2704" s="1149"/>
      <c r="G2704" s="796"/>
      <c r="H2704" s="1138">
        <f>SUM(H2691:J2700)</f>
        <v>341471</v>
      </c>
      <c r="I2704" s="1150"/>
      <c r="J2704" s="1139"/>
      <c r="K2704" s="1151">
        <f>SUM(K2691:L2699)</f>
        <v>51304</v>
      </c>
      <c r="L2704" s="1152"/>
      <c r="M2704" s="1138" t="s">
        <v>601</v>
      </c>
      <c r="N2704" s="1139"/>
    </row>
    <row r="2707" spans="1:14" ht="18.75">
      <c r="A2707" s="1140" t="s">
        <v>12</v>
      </c>
      <c r="B2707" s="1140"/>
      <c r="C2707" s="1140"/>
      <c r="D2707" s="1141" t="s">
        <v>588</v>
      </c>
      <c r="E2707" s="1141"/>
      <c r="F2707" s="1141"/>
      <c r="G2707" s="1141"/>
      <c r="H2707" s="1141"/>
      <c r="I2707" s="19"/>
      <c r="J2707" s="5"/>
      <c r="K2707" s="5"/>
      <c r="L2707" s="813" t="s">
        <v>13</v>
      </c>
      <c r="M2707" s="813"/>
      <c r="N2707" s="813"/>
    </row>
    <row r="2708" spans="1:14" ht="18.75">
      <c r="A2708" s="1176" t="s">
        <v>629</v>
      </c>
      <c r="B2708" s="1176"/>
      <c r="C2708" s="1176"/>
      <c r="D2708" s="1176"/>
      <c r="E2708" s="1176"/>
      <c r="F2708" s="1176"/>
      <c r="G2708" s="1176"/>
      <c r="H2708" s="1176"/>
      <c r="I2708" s="1176"/>
      <c r="J2708" s="1176"/>
      <c r="K2708" s="1176"/>
      <c r="L2708" s="1176"/>
      <c r="M2708" s="1176"/>
      <c r="N2708" s="1176"/>
    </row>
    <row r="2709" spans="1:14" ht="66.75" customHeight="1">
      <c r="A2709" s="1176" t="s">
        <v>14</v>
      </c>
      <c r="B2709" s="1176"/>
      <c r="C2709" s="1176"/>
      <c r="D2709" s="1176"/>
      <c r="E2709" s="1176"/>
      <c r="F2709" s="1176"/>
      <c r="G2709" s="1176"/>
      <c r="H2709" s="1176"/>
      <c r="I2709" s="1176"/>
      <c r="J2709" s="1176"/>
      <c r="K2709" s="1176"/>
      <c r="L2709" s="1176"/>
      <c r="M2709" s="1176"/>
      <c r="N2709" s="1176"/>
    </row>
    <row r="2710" spans="1:14" ht="15.75">
      <c r="A2710" s="1177" t="s">
        <v>23</v>
      </c>
      <c r="B2710" s="1177"/>
      <c r="C2710" s="46">
        <v>45114</v>
      </c>
      <c r="D2710" s="10"/>
      <c r="E2710" s="1178" t="s">
        <v>21</v>
      </c>
      <c r="F2710" s="1178"/>
      <c r="G2710" s="1178"/>
      <c r="H2710" s="11"/>
      <c r="I2710" s="8"/>
      <c r="J2710" s="8"/>
      <c r="K2710" s="8"/>
      <c r="L2710" s="8"/>
      <c r="M2710" s="8"/>
      <c r="N2710" s="8"/>
    </row>
    <row r="2711" spans="1:14" ht="15.75">
      <c r="A2711" s="1179" t="s">
        <v>26</v>
      </c>
      <c r="B2711" s="1179"/>
      <c r="C2711" s="814" t="s">
        <v>27</v>
      </c>
      <c r="D2711" s="12"/>
      <c r="E2711" s="1180" t="s">
        <v>20</v>
      </c>
      <c r="F2711" s="1180"/>
      <c r="G2711" s="1180"/>
      <c r="H2711" s="1180"/>
      <c r="I2711" s="8"/>
      <c r="J2711" s="1181">
        <v>45108</v>
      </c>
      <c r="K2711" s="1182"/>
      <c r="L2711" s="1183"/>
      <c r="M2711" s="13"/>
      <c r="N2711" s="12"/>
    </row>
    <row r="2712" spans="1:14" ht="15.75">
      <c r="A2712" s="1179" t="s">
        <v>15</v>
      </c>
      <c r="B2712" s="1179"/>
      <c r="C2712" s="814" t="s">
        <v>17</v>
      </c>
      <c r="D2712" s="12"/>
      <c r="E2712" s="1180" t="s">
        <v>18</v>
      </c>
      <c r="F2712" s="1180"/>
      <c r="G2712" s="1180"/>
      <c r="H2712" s="1180"/>
      <c r="I2712" s="8"/>
      <c r="J2712" s="1184" t="s">
        <v>631</v>
      </c>
      <c r="K2712" s="1184"/>
      <c r="L2712" s="1184"/>
      <c r="M2712" s="1184"/>
      <c r="N2712" s="1184"/>
    </row>
    <row r="2713" spans="1:14" ht="18.75">
      <c r="A2713" s="1179" t="s">
        <v>16</v>
      </c>
      <c r="B2713" s="1179"/>
      <c r="C2713" s="815">
        <v>90086612</v>
      </c>
      <c r="D2713" s="10"/>
      <c r="E2713" s="1178" t="s">
        <v>19</v>
      </c>
      <c r="F2713" s="1178"/>
      <c r="G2713" s="1178"/>
      <c r="H2713" s="1178"/>
      <c r="I2713" s="1178"/>
      <c r="J2713" s="1185" t="s">
        <v>628</v>
      </c>
      <c r="K2713" s="1186"/>
      <c r="L2713" s="1186"/>
      <c r="M2713" s="1186"/>
      <c r="N2713" s="1187"/>
    </row>
    <row r="2714" spans="1:14" ht="15.75">
      <c r="A2714" s="1188" t="s">
        <v>0</v>
      </c>
      <c r="B2714" s="1188"/>
      <c r="C2714" s="33">
        <v>8220334881643</v>
      </c>
      <c r="D2714" s="8"/>
      <c r="E2714" s="1180" t="s">
        <v>22</v>
      </c>
      <c r="F2714" s="1180"/>
      <c r="G2714" s="1180"/>
      <c r="H2714" s="1189" t="s">
        <v>57</v>
      </c>
      <c r="I2714" s="1189"/>
      <c r="J2714" s="1190" t="s">
        <v>24</v>
      </c>
      <c r="K2714" s="1190"/>
      <c r="L2714" s="1190"/>
      <c r="M2714" s="1182" t="s">
        <v>598</v>
      </c>
      <c r="N2714" s="1183"/>
    </row>
    <row r="2715" spans="1:14" ht="15.75">
      <c r="A2715" s="1151" t="s">
        <v>1</v>
      </c>
      <c r="B2715" s="1153"/>
      <c r="C2715" s="1154"/>
      <c r="D2715" s="1155" t="s">
        <v>2</v>
      </c>
      <c r="E2715" s="1156"/>
      <c r="F2715" s="1156"/>
      <c r="G2715" s="1156"/>
      <c r="H2715" s="1156"/>
      <c r="I2715" s="1156"/>
      <c r="J2715" s="1156"/>
      <c r="K2715" s="1156"/>
      <c r="L2715" s="1157"/>
      <c r="M2715" s="1158"/>
      <c r="N2715" s="1158"/>
    </row>
    <row r="2716" spans="1:14" ht="15.75">
      <c r="A2716" s="1161" t="s">
        <v>3</v>
      </c>
      <c r="B2716" s="1161" t="s">
        <v>4</v>
      </c>
      <c r="C2716" s="1163" t="s">
        <v>5</v>
      </c>
      <c r="D2716" s="1165" t="s">
        <v>6</v>
      </c>
      <c r="E2716" s="1151" t="s">
        <v>7</v>
      </c>
      <c r="F2716" s="1153"/>
      <c r="G2716" s="1153"/>
      <c r="H2716" s="1153"/>
      <c r="I2716" s="1153"/>
      <c r="J2716" s="1153"/>
      <c r="K2716" s="1153"/>
      <c r="L2716" s="1154"/>
      <c r="M2716" s="1159"/>
      <c r="N2716" s="1159"/>
    </row>
    <row r="2717" spans="1:14" ht="15.75">
      <c r="A2717" s="1162"/>
      <c r="B2717" s="1162"/>
      <c r="C2717" s="1164"/>
      <c r="D2717" s="1166"/>
      <c r="E2717" s="1151" t="s">
        <v>8</v>
      </c>
      <c r="F2717" s="1153"/>
      <c r="G2717" s="1153"/>
      <c r="H2717" s="1153"/>
      <c r="I2717" s="1153"/>
      <c r="J2717" s="1153"/>
      <c r="K2717" s="1154"/>
      <c r="L2717" s="23" t="s">
        <v>9</v>
      </c>
      <c r="M2717" s="1160"/>
      <c r="N2717" s="1160"/>
    </row>
    <row r="2718" spans="1:14" ht="15.75">
      <c r="A2718" s="3"/>
      <c r="B2718" s="3"/>
      <c r="C2718" s="1167" t="s">
        <v>630</v>
      </c>
      <c r="D2718" s="816" t="s">
        <v>29</v>
      </c>
      <c r="E2718" s="1138" t="s">
        <v>38</v>
      </c>
      <c r="F2718" s="1150"/>
      <c r="G2718" s="1150"/>
      <c r="H2718" s="1150"/>
      <c r="I2718" s="1150"/>
      <c r="J2718" s="1139"/>
      <c r="K2718" s="1170" t="s">
        <v>615</v>
      </c>
      <c r="L2718" s="1171"/>
      <c r="M2718" s="1172"/>
      <c r="N2718" s="7"/>
    </row>
    <row r="2719" spans="1:14" ht="24">
      <c r="A2719" s="3"/>
      <c r="B2719" s="3"/>
      <c r="C2719" s="1168"/>
      <c r="D2719" s="29">
        <v>1</v>
      </c>
      <c r="E2719" s="1144" t="s">
        <v>30</v>
      </c>
      <c r="F2719" s="1145"/>
      <c r="G2719" s="7"/>
      <c r="H2719" s="1142">
        <v>87840</v>
      </c>
      <c r="I2719" s="1142"/>
      <c r="J2719" s="1142"/>
      <c r="K2719" s="1144">
        <v>5400</v>
      </c>
      <c r="L2719" s="1145"/>
      <c r="M2719" s="35"/>
      <c r="N2719" s="34"/>
    </row>
    <row r="2720" spans="1:14" ht="24">
      <c r="A2720" s="3"/>
      <c r="B2720" s="3"/>
      <c r="C2720" s="1168"/>
      <c r="D2720" s="812">
        <v>1001</v>
      </c>
      <c r="E2720" s="1144" t="s">
        <v>31</v>
      </c>
      <c r="F2720" s="1145"/>
      <c r="G2720" s="7"/>
      <c r="H2720" s="1142">
        <v>13284</v>
      </c>
      <c r="I2720" s="1142"/>
      <c r="J2720" s="1142"/>
      <c r="K2720" s="1144">
        <v>4569</v>
      </c>
      <c r="L2720" s="1145"/>
      <c r="M2720" s="35"/>
      <c r="N2720" s="34"/>
    </row>
    <row r="2721" spans="1:14" ht="24">
      <c r="A2721" s="3"/>
      <c r="B2721" s="3"/>
      <c r="C2721" s="1168"/>
      <c r="D2721" s="812">
        <v>1810</v>
      </c>
      <c r="E2721" s="1144" t="s">
        <v>595</v>
      </c>
      <c r="F2721" s="1145"/>
      <c r="G2721" s="7"/>
      <c r="H2721" s="1142">
        <v>131760</v>
      </c>
      <c r="I2721" s="1142"/>
      <c r="J2721" s="1142"/>
      <c r="K2721" s="1144">
        <v>33660</v>
      </c>
      <c r="L2721" s="1145"/>
      <c r="M2721" s="811"/>
      <c r="N2721" s="34"/>
    </row>
    <row r="2722" spans="1:14" ht="24">
      <c r="A2722" s="3"/>
      <c r="B2722" s="3"/>
      <c r="C2722" s="1168"/>
      <c r="D2722" s="812">
        <v>1947</v>
      </c>
      <c r="E2722" s="1144" t="s">
        <v>73</v>
      </c>
      <c r="F2722" s="1145"/>
      <c r="G2722" s="7"/>
      <c r="H2722" s="1142">
        <v>3690</v>
      </c>
      <c r="I2722" s="1142"/>
      <c r="J2722" s="1142"/>
      <c r="K2722" s="1144">
        <v>1427</v>
      </c>
      <c r="L2722" s="1145"/>
      <c r="M2722" s="811"/>
      <c r="N2722" s="34"/>
    </row>
    <row r="2723" spans="1:14" ht="24.75">
      <c r="A2723" s="3"/>
      <c r="B2723" s="3"/>
      <c r="C2723" s="1168"/>
      <c r="D2723" s="812">
        <v>1978</v>
      </c>
      <c r="E2723" s="1144" t="s">
        <v>74</v>
      </c>
      <c r="F2723" s="1145"/>
      <c r="G2723" s="7"/>
      <c r="H2723" s="1142">
        <v>21000</v>
      </c>
      <c r="I2723" s="1142"/>
      <c r="J2723" s="1142"/>
      <c r="K2723" s="1144">
        <v>3000</v>
      </c>
      <c r="L2723" s="1145"/>
      <c r="M2723" s="811"/>
      <c r="N2723" s="31"/>
    </row>
    <row r="2724" spans="1:14" ht="24.75">
      <c r="A2724" s="3"/>
      <c r="B2724" s="3"/>
      <c r="C2724" s="1168"/>
      <c r="D2724" s="812">
        <v>2347</v>
      </c>
      <c r="E2724" s="1144" t="s">
        <v>600</v>
      </c>
      <c r="F2724" s="1145"/>
      <c r="G2724" s="7"/>
      <c r="H2724" s="1173">
        <v>8882</v>
      </c>
      <c r="I2724" s="1174"/>
      <c r="J2724" s="1175"/>
      <c r="K2724" s="1144">
        <v>977</v>
      </c>
      <c r="L2724" s="1145"/>
      <c r="M2724" s="811"/>
      <c r="N2724" s="31"/>
    </row>
    <row r="2725" spans="1:14" ht="24">
      <c r="A2725" s="3"/>
      <c r="B2725" s="3"/>
      <c r="C2725" s="1169"/>
      <c r="D2725" s="812">
        <v>2363</v>
      </c>
      <c r="E2725" s="1144" t="s">
        <v>72</v>
      </c>
      <c r="F2725" s="1145"/>
      <c r="G2725" s="7"/>
      <c r="H2725" s="1142">
        <v>25000</v>
      </c>
      <c r="I2725" s="1142"/>
      <c r="J2725" s="1142"/>
      <c r="K2725" s="1143">
        <v>5000</v>
      </c>
      <c r="L2725" s="1143"/>
      <c r="M2725" s="38"/>
      <c r="N2725" s="30"/>
    </row>
    <row r="2726" spans="1:14" ht="24">
      <c r="A2726" s="3"/>
      <c r="B2726" s="3"/>
      <c r="C2726" s="7"/>
      <c r="D2726" s="812">
        <v>1518</v>
      </c>
      <c r="E2726" s="1144" t="s">
        <v>594</v>
      </c>
      <c r="F2726" s="1145"/>
      <c r="G2726" s="7"/>
      <c r="H2726" s="1142">
        <v>500</v>
      </c>
      <c r="I2726" s="1142"/>
      <c r="J2726" s="1142"/>
      <c r="K2726" s="1144">
        <v>500</v>
      </c>
      <c r="L2726" s="1145"/>
      <c r="M2726" s="817"/>
      <c r="N2726" s="7"/>
    </row>
    <row r="2727" spans="1:14" ht="15.75">
      <c r="A2727" s="3"/>
      <c r="B2727" s="3"/>
      <c r="C2727" s="7"/>
      <c r="D2727" s="812">
        <v>1940</v>
      </c>
      <c r="E2727" s="1146" t="s">
        <v>71</v>
      </c>
      <c r="F2727" s="1146"/>
      <c r="G2727" s="7"/>
      <c r="H2727" s="1142">
        <v>6000</v>
      </c>
      <c r="I2727" s="1142"/>
      <c r="J2727" s="1142"/>
      <c r="K2727" s="1144">
        <v>1000</v>
      </c>
      <c r="L2727" s="1145"/>
      <c r="M2727" s="795"/>
      <c r="N2727" s="7"/>
    </row>
    <row r="2728" spans="1:14" ht="24">
      <c r="A2728" s="3"/>
      <c r="B2728" s="3"/>
      <c r="C2728" s="7"/>
      <c r="D2728" s="812"/>
      <c r="E2728" s="1146"/>
      <c r="F2728" s="1146"/>
      <c r="G2728" s="36"/>
      <c r="H2728" s="1142"/>
      <c r="I2728" s="1142"/>
      <c r="J2728" s="1142"/>
      <c r="K2728" s="817"/>
      <c r="L2728" s="817"/>
      <c r="M2728" s="817"/>
      <c r="N2728" s="7"/>
    </row>
    <row r="2729" spans="1:14" ht="15.75">
      <c r="A2729" s="3"/>
      <c r="B2729" s="3"/>
      <c r="C2729" s="7"/>
      <c r="D2729" s="812"/>
      <c r="E2729" s="1146"/>
      <c r="F2729" s="1146"/>
      <c r="G2729" s="36"/>
      <c r="H2729" s="1142"/>
      <c r="I2729" s="1142"/>
      <c r="J2729" s="1142"/>
      <c r="K2729" s="7"/>
      <c r="L2729" s="7"/>
      <c r="M2729" s="7"/>
      <c r="N2729" s="7"/>
    </row>
    <row r="2730" spans="1:14" ht="15.75">
      <c r="A2730" s="3"/>
      <c r="B2730" s="3"/>
      <c r="C2730" s="7"/>
      <c r="D2730" s="812"/>
      <c r="E2730" s="1146"/>
      <c r="F2730" s="1146"/>
      <c r="G2730" s="36"/>
      <c r="H2730" s="1142"/>
      <c r="I2730" s="1142"/>
      <c r="J2730" s="1142"/>
      <c r="K2730" s="7"/>
      <c r="L2730" s="7"/>
      <c r="M2730" s="7"/>
      <c r="N2730" s="7"/>
    </row>
    <row r="2731" spans="1:14" ht="15.75">
      <c r="A2731" s="3"/>
      <c r="B2731" s="3"/>
      <c r="C2731" s="7"/>
      <c r="D2731" s="812"/>
      <c r="E2731" s="1146"/>
      <c r="F2731" s="1146"/>
      <c r="G2731" s="32"/>
      <c r="H2731" s="1147"/>
      <c r="I2731" s="1147"/>
      <c r="J2731" s="1147"/>
      <c r="K2731" s="7"/>
      <c r="L2731" s="7"/>
      <c r="M2731" s="7"/>
      <c r="N2731" s="7"/>
    </row>
    <row r="2732" spans="1:14" ht="15.75">
      <c r="A2732" s="3"/>
      <c r="B2732" s="3"/>
      <c r="C2732" s="7"/>
      <c r="D2732" s="812"/>
      <c r="E2732" s="1148" t="s">
        <v>190</v>
      </c>
      <c r="F2732" s="1149"/>
      <c r="G2732" s="796"/>
      <c r="H2732" s="1138">
        <f>SUM(H2719:J2728)</f>
        <v>297956</v>
      </c>
      <c r="I2732" s="1150"/>
      <c r="J2732" s="1139"/>
      <c r="K2732" s="1151">
        <f>SUM(K2719:L2727)</f>
        <v>55533</v>
      </c>
      <c r="L2732" s="1152"/>
      <c r="M2732" s="1138" t="s">
        <v>601</v>
      </c>
      <c r="N2732" s="1139"/>
    </row>
    <row r="2735" spans="1:14" ht="18.75">
      <c r="A2735" s="1140" t="s">
        <v>12</v>
      </c>
      <c r="B2735" s="1140"/>
      <c r="C2735" s="1140"/>
      <c r="D2735" s="1141" t="s">
        <v>588</v>
      </c>
      <c r="E2735" s="1141"/>
      <c r="F2735" s="1141"/>
      <c r="G2735" s="1141"/>
      <c r="H2735" s="1141"/>
      <c r="I2735" s="19"/>
      <c r="J2735" s="5"/>
      <c r="K2735" s="5"/>
      <c r="L2735" s="813" t="s">
        <v>13</v>
      </c>
      <c r="M2735" s="813"/>
      <c r="N2735" s="813"/>
    </row>
    <row r="2736" spans="1:14" ht="72.75" customHeight="1">
      <c r="A2736" s="1176" t="s">
        <v>14</v>
      </c>
      <c r="B2736" s="1176"/>
      <c r="C2736" s="1176"/>
      <c r="D2736" s="1176"/>
      <c r="E2736" s="1176"/>
      <c r="F2736" s="1176"/>
      <c r="G2736" s="1176"/>
      <c r="H2736" s="1176"/>
      <c r="I2736" s="1176"/>
      <c r="J2736" s="1176"/>
      <c r="K2736" s="1176"/>
      <c r="L2736" s="1176"/>
      <c r="M2736" s="1176"/>
      <c r="N2736" s="1176"/>
    </row>
    <row r="2737" spans="1:14" ht="15.75">
      <c r="A2737" s="1177" t="s">
        <v>23</v>
      </c>
      <c r="B2737" s="1177"/>
      <c r="C2737" s="46">
        <v>45114</v>
      </c>
      <c r="D2737" s="10"/>
      <c r="E2737" s="1178" t="s">
        <v>21</v>
      </c>
      <c r="F2737" s="1178"/>
      <c r="G2737" s="1178"/>
      <c r="H2737" s="11"/>
      <c r="I2737" s="8"/>
      <c r="J2737" s="8"/>
      <c r="K2737" s="8"/>
      <c r="L2737" s="8"/>
      <c r="M2737" s="8"/>
      <c r="N2737" s="8"/>
    </row>
    <row r="2738" spans="1:14" ht="15.75">
      <c r="A2738" s="1179" t="s">
        <v>26</v>
      </c>
      <c r="B2738" s="1179"/>
      <c r="C2738" s="814" t="s">
        <v>27</v>
      </c>
      <c r="D2738" s="12"/>
      <c r="E2738" s="1180" t="s">
        <v>20</v>
      </c>
      <c r="F2738" s="1180"/>
      <c r="G2738" s="1180"/>
      <c r="H2738" s="1180"/>
      <c r="I2738" s="8"/>
      <c r="J2738" s="1181">
        <v>45108</v>
      </c>
      <c r="K2738" s="1182"/>
      <c r="L2738" s="1183"/>
      <c r="M2738" s="13"/>
      <c r="N2738" s="12"/>
    </row>
    <row r="2739" spans="1:14" ht="15.75">
      <c r="A2739" s="1179" t="s">
        <v>15</v>
      </c>
      <c r="B2739" s="1179"/>
      <c r="C2739" s="814" t="s">
        <v>17</v>
      </c>
      <c r="D2739" s="12"/>
      <c r="E2739" s="1180" t="s">
        <v>18</v>
      </c>
      <c r="F2739" s="1180"/>
      <c r="G2739" s="1180"/>
      <c r="H2739" s="1180"/>
      <c r="I2739" s="8"/>
      <c r="J2739" s="1184" t="s">
        <v>632</v>
      </c>
      <c r="K2739" s="1184"/>
      <c r="L2739" s="1184"/>
      <c r="M2739" s="1184"/>
      <c r="N2739" s="1184"/>
    </row>
    <row r="2740" spans="1:14" ht="18.75">
      <c r="A2740" s="1179" t="s">
        <v>16</v>
      </c>
      <c r="B2740" s="1179"/>
      <c r="C2740" s="815">
        <v>90017974</v>
      </c>
      <c r="D2740" s="10"/>
      <c r="E2740" s="1178" t="s">
        <v>19</v>
      </c>
      <c r="F2740" s="1178"/>
      <c r="G2740" s="1178"/>
      <c r="H2740" s="1178"/>
      <c r="I2740" s="1178"/>
      <c r="J2740" s="1185" t="s">
        <v>628</v>
      </c>
      <c r="K2740" s="1186"/>
      <c r="L2740" s="1186"/>
      <c r="M2740" s="1186"/>
      <c r="N2740" s="1187"/>
    </row>
    <row r="2741" spans="1:14" ht="15.75">
      <c r="A2741" s="1188" t="s">
        <v>0</v>
      </c>
      <c r="B2741" s="1188"/>
      <c r="C2741" s="33">
        <v>8220275930959</v>
      </c>
      <c r="D2741" s="8"/>
      <c r="E2741" s="1180" t="s">
        <v>22</v>
      </c>
      <c r="F2741" s="1180"/>
      <c r="G2741" s="1180"/>
      <c r="H2741" s="1189" t="s">
        <v>57</v>
      </c>
      <c r="I2741" s="1189"/>
      <c r="J2741" s="1190" t="s">
        <v>24</v>
      </c>
      <c r="K2741" s="1190"/>
      <c r="L2741" s="1190"/>
      <c r="M2741" s="1182" t="s">
        <v>598</v>
      </c>
      <c r="N2741" s="1183"/>
    </row>
    <row r="2742" spans="1:14" ht="15.75">
      <c r="A2742" s="1151" t="s">
        <v>1</v>
      </c>
      <c r="B2742" s="1153"/>
      <c r="C2742" s="1154"/>
      <c r="D2742" s="1155" t="s">
        <v>2</v>
      </c>
      <c r="E2742" s="1156"/>
      <c r="F2742" s="1156"/>
      <c r="G2742" s="1156"/>
      <c r="H2742" s="1156"/>
      <c r="I2742" s="1156"/>
      <c r="J2742" s="1156"/>
      <c r="K2742" s="1156"/>
      <c r="L2742" s="1157"/>
      <c r="M2742" s="1158"/>
      <c r="N2742" s="1158"/>
    </row>
    <row r="2743" spans="1:14" ht="15.75">
      <c r="A2743" s="1161" t="s">
        <v>3</v>
      </c>
      <c r="B2743" s="1161" t="s">
        <v>4</v>
      </c>
      <c r="C2743" s="1163" t="s">
        <v>5</v>
      </c>
      <c r="D2743" s="1165" t="s">
        <v>6</v>
      </c>
      <c r="E2743" s="1151" t="s">
        <v>7</v>
      </c>
      <c r="F2743" s="1153"/>
      <c r="G2743" s="1153"/>
      <c r="H2743" s="1153"/>
      <c r="I2743" s="1153"/>
      <c r="J2743" s="1153"/>
      <c r="K2743" s="1153"/>
      <c r="L2743" s="1154"/>
      <c r="M2743" s="1159"/>
      <c r="N2743" s="1159"/>
    </row>
    <row r="2744" spans="1:14" ht="15.75">
      <c r="A2744" s="1162"/>
      <c r="B2744" s="1162"/>
      <c r="C2744" s="1164"/>
      <c r="D2744" s="1166"/>
      <c r="E2744" s="1151" t="s">
        <v>8</v>
      </c>
      <c r="F2744" s="1153"/>
      <c r="G2744" s="1153"/>
      <c r="H2744" s="1153"/>
      <c r="I2744" s="1153"/>
      <c r="J2744" s="1153"/>
      <c r="K2744" s="1154"/>
      <c r="L2744" s="23" t="s">
        <v>9</v>
      </c>
      <c r="M2744" s="1160"/>
      <c r="N2744" s="1160"/>
    </row>
    <row r="2745" spans="1:14" ht="15.75">
      <c r="A2745" s="3"/>
      <c r="B2745" s="3"/>
      <c r="C2745" s="1167" t="s">
        <v>630</v>
      </c>
      <c r="D2745" s="816" t="s">
        <v>29</v>
      </c>
      <c r="E2745" s="1138" t="s">
        <v>38</v>
      </c>
      <c r="F2745" s="1150"/>
      <c r="G2745" s="1150"/>
      <c r="H2745" s="1150"/>
      <c r="I2745" s="1150"/>
      <c r="J2745" s="1139"/>
      <c r="K2745" s="1170" t="s">
        <v>615</v>
      </c>
      <c r="L2745" s="1171"/>
      <c r="M2745" s="1172"/>
      <c r="N2745" s="7"/>
    </row>
    <row r="2746" spans="1:14" ht="24">
      <c r="A2746" s="3"/>
      <c r="B2746" s="3"/>
      <c r="C2746" s="1168"/>
      <c r="D2746" s="29">
        <v>1</v>
      </c>
      <c r="E2746" s="1144" t="s">
        <v>30</v>
      </c>
      <c r="F2746" s="1145"/>
      <c r="G2746" s="7"/>
      <c r="H2746" s="1142">
        <v>115020</v>
      </c>
      <c r="I2746" s="1142"/>
      <c r="J2746" s="1142"/>
      <c r="K2746" s="1144">
        <v>2760</v>
      </c>
      <c r="L2746" s="1145"/>
      <c r="M2746" s="35"/>
      <c r="N2746" s="34"/>
    </row>
    <row r="2747" spans="1:14" ht="24">
      <c r="A2747" s="3"/>
      <c r="B2747" s="3"/>
      <c r="C2747" s="1168"/>
      <c r="D2747" s="812">
        <v>1001</v>
      </c>
      <c r="E2747" s="1144" t="s">
        <v>31</v>
      </c>
      <c r="F2747" s="1145"/>
      <c r="G2747" s="7"/>
      <c r="H2747" s="1142">
        <v>13284</v>
      </c>
      <c r="I2747" s="1142"/>
      <c r="J2747" s="1142"/>
      <c r="K2747" s="1144">
        <v>4569</v>
      </c>
      <c r="L2747" s="1145"/>
      <c r="M2747" s="35"/>
      <c r="N2747" s="34"/>
    </row>
    <row r="2748" spans="1:14" ht="24">
      <c r="A2748" s="3"/>
      <c r="B2748" s="3"/>
      <c r="C2748" s="1168"/>
      <c r="D2748" s="812">
        <v>1810</v>
      </c>
      <c r="E2748" s="1144" t="s">
        <v>595</v>
      </c>
      <c r="F2748" s="1145"/>
      <c r="G2748" s="7"/>
      <c r="H2748" s="1142">
        <v>145350</v>
      </c>
      <c r="I2748" s="1142"/>
      <c r="J2748" s="1142"/>
      <c r="K2748" s="1144">
        <v>32340</v>
      </c>
      <c r="L2748" s="1145"/>
      <c r="M2748" s="811"/>
      <c r="N2748" s="34"/>
    </row>
    <row r="2749" spans="1:14" ht="24">
      <c r="A2749" s="3"/>
      <c r="B2749" s="3"/>
      <c r="C2749" s="1168"/>
      <c r="D2749" s="812">
        <v>1947</v>
      </c>
      <c r="E2749" s="1144" t="s">
        <v>73</v>
      </c>
      <c r="F2749" s="1145"/>
      <c r="G2749" s="7"/>
      <c r="H2749" s="1142">
        <v>3690</v>
      </c>
      <c r="I2749" s="1142"/>
      <c r="J2749" s="1142"/>
      <c r="K2749" s="1144">
        <v>1427</v>
      </c>
      <c r="L2749" s="1145"/>
      <c r="M2749" s="811"/>
      <c r="N2749" s="34"/>
    </row>
    <row r="2750" spans="1:14" ht="24.75">
      <c r="A2750" s="3"/>
      <c r="B2750" s="3"/>
      <c r="C2750" s="1168"/>
      <c r="D2750" s="812">
        <v>1978</v>
      </c>
      <c r="E2750" s="1144" t="s">
        <v>74</v>
      </c>
      <c r="F2750" s="1145"/>
      <c r="G2750" s="7"/>
      <c r="H2750" s="1142">
        <v>21000</v>
      </c>
      <c r="I2750" s="1142"/>
      <c r="J2750" s="1142"/>
      <c r="K2750" s="1144">
        <v>3000</v>
      </c>
      <c r="L2750" s="1145"/>
      <c r="M2750" s="811"/>
      <c r="N2750" s="31"/>
    </row>
    <row r="2751" spans="1:14" ht="24.75">
      <c r="A2751" s="3"/>
      <c r="B2751" s="3"/>
      <c r="C2751" s="1168"/>
      <c r="D2751" s="812">
        <v>2347</v>
      </c>
      <c r="E2751" s="1144" t="s">
        <v>600</v>
      </c>
      <c r="F2751" s="1145"/>
      <c r="G2751" s="7"/>
      <c r="H2751" s="1173">
        <v>11627</v>
      </c>
      <c r="I2751" s="1174"/>
      <c r="J2751" s="1175"/>
      <c r="K2751" s="1144">
        <v>708</v>
      </c>
      <c r="L2751" s="1145"/>
      <c r="M2751" s="811"/>
      <c r="N2751" s="31"/>
    </row>
    <row r="2752" spans="1:14" ht="24">
      <c r="A2752" s="3"/>
      <c r="B2752" s="3"/>
      <c r="C2752" s="1169"/>
      <c r="D2752" s="812">
        <v>2363</v>
      </c>
      <c r="E2752" s="1144" t="s">
        <v>72</v>
      </c>
      <c r="F2752" s="1145"/>
      <c r="G2752" s="7"/>
      <c r="H2752" s="1142">
        <v>25000</v>
      </c>
      <c r="I2752" s="1142"/>
      <c r="J2752" s="1142"/>
      <c r="K2752" s="1143">
        <v>5000</v>
      </c>
      <c r="L2752" s="1143"/>
      <c r="M2752" s="38"/>
      <c r="N2752" s="30"/>
    </row>
    <row r="2753" spans="1:14" ht="24">
      <c r="A2753" s="3"/>
      <c r="B2753" s="3"/>
      <c r="C2753" s="7"/>
      <c r="D2753" s="812">
        <v>1518</v>
      </c>
      <c r="E2753" s="1144" t="s">
        <v>594</v>
      </c>
      <c r="F2753" s="1145"/>
      <c r="G2753" s="7"/>
      <c r="H2753" s="1142">
        <v>500</v>
      </c>
      <c r="I2753" s="1142"/>
      <c r="J2753" s="1142"/>
      <c r="K2753" s="1144">
        <v>500</v>
      </c>
      <c r="L2753" s="1145"/>
      <c r="M2753" s="817"/>
      <c r="N2753" s="7"/>
    </row>
    <row r="2754" spans="1:14" ht="15.75">
      <c r="A2754" s="3"/>
      <c r="B2754" s="3"/>
      <c r="C2754" s="7"/>
      <c r="D2754" s="812">
        <v>1940</v>
      </c>
      <c r="E2754" s="1146" t="s">
        <v>71</v>
      </c>
      <c r="F2754" s="1146"/>
      <c r="G2754" s="7"/>
      <c r="H2754" s="1142">
        <v>6000</v>
      </c>
      <c r="I2754" s="1142"/>
      <c r="J2754" s="1142"/>
      <c r="K2754" s="1144">
        <v>1000</v>
      </c>
      <c r="L2754" s="1145"/>
      <c r="M2754" s="795"/>
      <c r="N2754" s="7"/>
    </row>
    <row r="2755" spans="1:14" ht="24">
      <c r="A2755" s="3"/>
      <c r="B2755" s="3"/>
      <c r="C2755" s="7"/>
      <c r="D2755" s="812"/>
      <c r="E2755" s="1146"/>
      <c r="F2755" s="1146"/>
      <c r="G2755" s="36"/>
      <c r="H2755" s="1142"/>
      <c r="I2755" s="1142"/>
      <c r="J2755" s="1142"/>
      <c r="K2755" s="817"/>
      <c r="L2755" s="817"/>
      <c r="M2755" s="817"/>
      <c r="N2755" s="7"/>
    </row>
    <row r="2756" spans="1:14" ht="15.75">
      <c r="A2756" s="3"/>
      <c r="B2756" s="3"/>
      <c r="C2756" s="7"/>
      <c r="D2756" s="812"/>
      <c r="E2756" s="1146"/>
      <c r="F2756" s="1146"/>
      <c r="G2756" s="36"/>
      <c r="H2756" s="1142"/>
      <c r="I2756" s="1142"/>
      <c r="J2756" s="1142"/>
      <c r="K2756" s="7"/>
      <c r="L2756" s="7"/>
      <c r="M2756" s="7"/>
      <c r="N2756" s="7"/>
    </row>
    <row r="2757" spans="1:14" ht="15.75">
      <c r="A2757" s="3"/>
      <c r="B2757" s="3"/>
      <c r="C2757" s="7"/>
      <c r="D2757" s="812"/>
      <c r="E2757" s="1146"/>
      <c r="F2757" s="1146"/>
      <c r="G2757" s="36"/>
      <c r="H2757" s="1142"/>
      <c r="I2757" s="1142"/>
      <c r="J2757" s="1142"/>
      <c r="K2757" s="7"/>
      <c r="L2757" s="7"/>
      <c r="M2757" s="7"/>
      <c r="N2757" s="7"/>
    </row>
    <row r="2758" spans="1:14" ht="15.75">
      <c r="A2758" s="3"/>
      <c r="B2758" s="3"/>
      <c r="C2758" s="7"/>
      <c r="D2758" s="812"/>
      <c r="E2758" s="1146"/>
      <c r="F2758" s="1146"/>
      <c r="G2758" s="32"/>
      <c r="H2758" s="1147"/>
      <c r="I2758" s="1147"/>
      <c r="J2758" s="1147"/>
      <c r="K2758" s="7"/>
      <c r="L2758" s="7"/>
      <c r="M2758" s="7"/>
      <c r="N2758" s="7"/>
    </row>
    <row r="2759" spans="1:14" ht="15.75">
      <c r="A2759" s="3"/>
      <c r="B2759" s="3"/>
      <c r="C2759" s="7"/>
      <c r="D2759" s="812"/>
      <c r="E2759" s="1148" t="s">
        <v>190</v>
      </c>
      <c r="F2759" s="1149"/>
      <c r="G2759" s="796"/>
      <c r="H2759" s="1138">
        <f>SUM(H2746:J2755)</f>
        <v>341471</v>
      </c>
      <c r="I2759" s="1150"/>
      <c r="J2759" s="1139"/>
      <c r="K2759" s="1151">
        <f>SUM(K2746:L2754)</f>
        <v>51304</v>
      </c>
      <c r="L2759" s="1152"/>
      <c r="M2759" s="1138" t="s">
        <v>601</v>
      </c>
      <c r="N2759" s="1139"/>
    </row>
    <row r="2762" spans="1:14" ht="18.75">
      <c r="A2762" s="1140" t="s">
        <v>12</v>
      </c>
      <c r="B2762" s="1140"/>
      <c r="C2762" s="1140"/>
      <c r="D2762" s="1141" t="s">
        <v>588</v>
      </c>
      <c r="E2762" s="1141"/>
      <c r="F2762" s="1141"/>
      <c r="G2762" s="1141"/>
      <c r="H2762" s="1141"/>
      <c r="I2762" s="19"/>
      <c r="J2762" s="5"/>
      <c r="K2762" s="5"/>
      <c r="L2762" s="813" t="s">
        <v>13</v>
      </c>
      <c r="M2762" s="813"/>
      <c r="N2762" s="813"/>
    </row>
    <row r="2763" spans="1:14" ht="60.75" customHeight="1">
      <c r="A2763" s="1176" t="s">
        <v>634</v>
      </c>
      <c r="B2763" s="1176"/>
      <c r="C2763" s="1176"/>
      <c r="D2763" s="1176"/>
      <c r="E2763" s="1176"/>
      <c r="F2763" s="1176"/>
      <c r="G2763" s="1176"/>
      <c r="H2763" s="1176"/>
      <c r="I2763" s="1176"/>
      <c r="J2763" s="1176"/>
      <c r="K2763" s="1176"/>
      <c r="L2763" s="1176"/>
      <c r="M2763" s="1176"/>
      <c r="N2763" s="1176"/>
    </row>
    <row r="2764" spans="1:14" ht="15.75">
      <c r="A2764" s="1177" t="s">
        <v>23</v>
      </c>
      <c r="B2764" s="1177"/>
      <c r="C2764" s="46">
        <v>45114</v>
      </c>
      <c r="D2764" s="10"/>
      <c r="E2764" s="1178" t="s">
        <v>21</v>
      </c>
      <c r="F2764" s="1178"/>
      <c r="G2764" s="1178"/>
      <c r="H2764" s="11"/>
      <c r="I2764" s="8"/>
      <c r="J2764" s="8"/>
      <c r="K2764" s="8"/>
      <c r="L2764" s="8"/>
      <c r="M2764" s="8"/>
      <c r="N2764" s="8"/>
    </row>
    <row r="2765" spans="1:14" ht="15.75">
      <c r="A2765" s="1179" t="s">
        <v>26</v>
      </c>
      <c r="B2765" s="1179"/>
      <c r="C2765" s="814" t="s">
        <v>27</v>
      </c>
      <c r="D2765" s="12"/>
      <c r="E2765" s="1180" t="s">
        <v>20</v>
      </c>
      <c r="F2765" s="1180"/>
      <c r="G2765" s="1180"/>
      <c r="H2765" s="1180"/>
      <c r="I2765" s="8"/>
      <c r="J2765" s="1181">
        <v>45108</v>
      </c>
      <c r="K2765" s="1182"/>
      <c r="L2765" s="1183"/>
      <c r="M2765" s="13"/>
      <c r="N2765" s="12"/>
    </row>
    <row r="2766" spans="1:14" ht="15.75">
      <c r="A2766" s="1179" t="s">
        <v>15</v>
      </c>
      <c r="B2766" s="1179"/>
      <c r="C2766" s="814" t="s">
        <v>17</v>
      </c>
      <c r="D2766" s="12"/>
      <c r="E2766" s="1180" t="s">
        <v>18</v>
      </c>
      <c r="F2766" s="1180"/>
      <c r="G2766" s="1180"/>
      <c r="H2766" s="1180"/>
      <c r="I2766" s="8"/>
      <c r="J2766" s="1184" t="s">
        <v>633</v>
      </c>
      <c r="K2766" s="1184"/>
      <c r="L2766" s="1184"/>
      <c r="M2766" s="1184"/>
      <c r="N2766" s="1184"/>
    </row>
    <row r="2767" spans="1:14" ht="18.75">
      <c r="A2767" s="1179" t="s">
        <v>16</v>
      </c>
      <c r="B2767" s="1179"/>
      <c r="C2767" s="815">
        <v>90016630</v>
      </c>
      <c r="D2767" s="10"/>
      <c r="E2767" s="1178" t="s">
        <v>19</v>
      </c>
      <c r="F2767" s="1178"/>
      <c r="G2767" s="1178"/>
      <c r="H2767" s="1178"/>
      <c r="I2767" s="1178"/>
      <c r="J2767" s="1185" t="s">
        <v>628</v>
      </c>
      <c r="K2767" s="1186"/>
      <c r="L2767" s="1186"/>
      <c r="M2767" s="1186"/>
      <c r="N2767" s="1187"/>
    </row>
    <row r="2768" spans="1:14" ht="15.75">
      <c r="A2768" s="1188" t="s">
        <v>0</v>
      </c>
      <c r="B2768" s="1188"/>
      <c r="C2768" s="33">
        <v>8220355379449</v>
      </c>
      <c r="D2768" s="8"/>
      <c r="E2768" s="1180" t="s">
        <v>22</v>
      </c>
      <c r="F2768" s="1180"/>
      <c r="G2768" s="1180"/>
      <c r="H2768" s="1189" t="s">
        <v>57</v>
      </c>
      <c r="I2768" s="1189"/>
      <c r="J2768" s="1190" t="s">
        <v>24</v>
      </c>
      <c r="K2768" s="1190"/>
      <c r="L2768" s="1190"/>
      <c r="M2768" s="1182" t="s">
        <v>598</v>
      </c>
      <c r="N2768" s="1183"/>
    </row>
    <row r="2769" spans="1:14" ht="15.75">
      <c r="A2769" s="1151" t="s">
        <v>1</v>
      </c>
      <c r="B2769" s="1153"/>
      <c r="C2769" s="1154"/>
      <c r="D2769" s="1155" t="s">
        <v>2</v>
      </c>
      <c r="E2769" s="1156"/>
      <c r="F2769" s="1156"/>
      <c r="G2769" s="1156"/>
      <c r="H2769" s="1156"/>
      <c r="I2769" s="1156"/>
      <c r="J2769" s="1156"/>
      <c r="K2769" s="1156"/>
      <c r="L2769" s="1157"/>
      <c r="M2769" s="1158"/>
      <c r="N2769" s="1158"/>
    </row>
    <row r="2770" spans="1:14" ht="15.75">
      <c r="A2770" s="1161" t="s">
        <v>3</v>
      </c>
      <c r="B2770" s="1161" t="s">
        <v>4</v>
      </c>
      <c r="C2770" s="1163" t="s">
        <v>5</v>
      </c>
      <c r="D2770" s="1165" t="s">
        <v>6</v>
      </c>
      <c r="E2770" s="1151" t="s">
        <v>7</v>
      </c>
      <c r="F2770" s="1153"/>
      <c r="G2770" s="1153"/>
      <c r="H2770" s="1153"/>
      <c r="I2770" s="1153"/>
      <c r="J2770" s="1153"/>
      <c r="K2770" s="1153"/>
      <c r="L2770" s="1154"/>
      <c r="M2770" s="1159"/>
      <c r="N2770" s="1159"/>
    </row>
    <row r="2771" spans="1:14" ht="15.75">
      <c r="A2771" s="1162"/>
      <c r="B2771" s="1162"/>
      <c r="C2771" s="1164"/>
      <c r="D2771" s="1166"/>
      <c r="E2771" s="1151" t="s">
        <v>8</v>
      </c>
      <c r="F2771" s="1153"/>
      <c r="G2771" s="1153"/>
      <c r="H2771" s="1153"/>
      <c r="I2771" s="1153"/>
      <c r="J2771" s="1153"/>
      <c r="K2771" s="1154"/>
      <c r="L2771" s="23" t="s">
        <v>9</v>
      </c>
      <c r="M2771" s="1160"/>
      <c r="N2771" s="1160"/>
    </row>
    <row r="2772" spans="1:14" ht="15.75">
      <c r="A2772" s="3"/>
      <c r="B2772" s="3"/>
      <c r="C2772" s="1167" t="s">
        <v>630</v>
      </c>
      <c r="D2772" s="816" t="s">
        <v>29</v>
      </c>
      <c r="E2772" s="1138" t="s">
        <v>38</v>
      </c>
      <c r="F2772" s="1150"/>
      <c r="G2772" s="1150"/>
      <c r="H2772" s="1150"/>
      <c r="I2772" s="1150"/>
      <c r="J2772" s="1139"/>
      <c r="K2772" s="1170" t="s">
        <v>615</v>
      </c>
      <c r="L2772" s="1171"/>
      <c r="M2772" s="1172"/>
      <c r="N2772" s="7"/>
    </row>
    <row r="2773" spans="1:14" ht="24">
      <c r="A2773" s="3"/>
      <c r="B2773" s="3"/>
      <c r="C2773" s="1168"/>
      <c r="D2773" s="29">
        <v>1</v>
      </c>
      <c r="E2773" s="1144" t="s">
        <v>30</v>
      </c>
      <c r="F2773" s="1145"/>
      <c r="G2773" s="7"/>
      <c r="H2773" s="1142">
        <v>115020</v>
      </c>
      <c r="I2773" s="1142"/>
      <c r="J2773" s="1142"/>
      <c r="K2773" s="1144">
        <v>2760</v>
      </c>
      <c r="L2773" s="1145"/>
      <c r="M2773" s="35"/>
      <c r="N2773" s="34"/>
    </row>
    <row r="2774" spans="1:14" ht="24">
      <c r="A2774" s="3"/>
      <c r="B2774" s="3"/>
      <c r="C2774" s="1168"/>
      <c r="D2774" s="812">
        <v>1001</v>
      </c>
      <c r="E2774" s="1144" t="s">
        <v>31</v>
      </c>
      <c r="F2774" s="1145"/>
      <c r="G2774" s="7"/>
      <c r="H2774" s="1142">
        <v>13284</v>
      </c>
      <c r="I2774" s="1142"/>
      <c r="J2774" s="1142"/>
      <c r="K2774" s="1144">
        <v>4569</v>
      </c>
      <c r="L2774" s="1145"/>
      <c r="M2774" s="35"/>
      <c r="N2774" s="34"/>
    </row>
    <row r="2775" spans="1:14" ht="24">
      <c r="A2775" s="3"/>
      <c r="B2775" s="3"/>
      <c r="C2775" s="1168"/>
      <c r="D2775" s="812">
        <v>1810</v>
      </c>
      <c r="E2775" s="1144" t="s">
        <v>595</v>
      </c>
      <c r="F2775" s="1145"/>
      <c r="G2775" s="7"/>
      <c r="H2775" s="1142">
        <v>145350</v>
      </c>
      <c r="I2775" s="1142"/>
      <c r="J2775" s="1142"/>
      <c r="K2775" s="1144">
        <v>32340</v>
      </c>
      <c r="L2775" s="1145"/>
      <c r="M2775" s="811"/>
      <c r="N2775" s="34"/>
    </row>
    <row r="2776" spans="1:14" ht="24">
      <c r="A2776" s="3"/>
      <c r="B2776" s="3"/>
      <c r="C2776" s="1168"/>
      <c r="D2776" s="812">
        <v>1947</v>
      </c>
      <c r="E2776" s="1144" t="s">
        <v>73</v>
      </c>
      <c r="F2776" s="1145"/>
      <c r="G2776" s="7"/>
      <c r="H2776" s="1142">
        <v>3690</v>
      </c>
      <c r="I2776" s="1142"/>
      <c r="J2776" s="1142"/>
      <c r="K2776" s="1144">
        <v>1427</v>
      </c>
      <c r="L2776" s="1145"/>
      <c r="M2776" s="811"/>
      <c r="N2776" s="34"/>
    </row>
    <row r="2777" spans="1:14" ht="24.75">
      <c r="A2777" s="3"/>
      <c r="B2777" s="3"/>
      <c r="C2777" s="1168"/>
      <c r="D2777" s="812">
        <v>1978</v>
      </c>
      <c r="E2777" s="1144" t="s">
        <v>74</v>
      </c>
      <c r="F2777" s="1145"/>
      <c r="G2777" s="7"/>
      <c r="H2777" s="1142">
        <v>21000</v>
      </c>
      <c r="I2777" s="1142"/>
      <c r="J2777" s="1142"/>
      <c r="K2777" s="1144">
        <v>3000</v>
      </c>
      <c r="L2777" s="1145"/>
      <c r="M2777" s="811"/>
      <c r="N2777" s="31"/>
    </row>
    <row r="2778" spans="1:14" ht="24.75">
      <c r="A2778" s="3"/>
      <c r="B2778" s="3"/>
      <c r="C2778" s="1168"/>
      <c r="D2778" s="812">
        <v>2347</v>
      </c>
      <c r="E2778" s="1144" t="s">
        <v>600</v>
      </c>
      <c r="F2778" s="1145"/>
      <c r="G2778" s="7"/>
      <c r="H2778" s="1173">
        <v>11627</v>
      </c>
      <c r="I2778" s="1174"/>
      <c r="J2778" s="1175"/>
      <c r="K2778" s="1144">
        <v>708</v>
      </c>
      <c r="L2778" s="1145"/>
      <c r="M2778" s="811"/>
      <c r="N2778" s="31"/>
    </row>
    <row r="2779" spans="1:14" ht="24">
      <c r="A2779" s="3"/>
      <c r="B2779" s="3"/>
      <c r="C2779" s="1169"/>
      <c r="D2779" s="812">
        <v>2363</v>
      </c>
      <c r="E2779" s="1144" t="s">
        <v>72</v>
      </c>
      <c r="F2779" s="1145"/>
      <c r="G2779" s="7"/>
      <c r="H2779" s="1142">
        <v>25000</v>
      </c>
      <c r="I2779" s="1142"/>
      <c r="J2779" s="1142"/>
      <c r="K2779" s="1143">
        <v>5000</v>
      </c>
      <c r="L2779" s="1143"/>
      <c r="M2779" s="38"/>
      <c r="N2779" s="30"/>
    </row>
    <row r="2780" spans="1:14" ht="24">
      <c r="A2780" s="3"/>
      <c r="B2780" s="3"/>
      <c r="C2780" s="7"/>
      <c r="D2780" s="812">
        <v>1518</v>
      </c>
      <c r="E2780" s="1144" t="s">
        <v>594</v>
      </c>
      <c r="F2780" s="1145"/>
      <c r="G2780" s="7"/>
      <c r="H2780" s="1142">
        <v>500</v>
      </c>
      <c r="I2780" s="1142"/>
      <c r="J2780" s="1142"/>
      <c r="K2780" s="1144">
        <v>500</v>
      </c>
      <c r="L2780" s="1145"/>
      <c r="M2780" s="817"/>
      <c r="N2780" s="7"/>
    </row>
    <row r="2781" spans="1:14" ht="15.75">
      <c r="A2781" s="3"/>
      <c r="B2781" s="3"/>
      <c r="C2781" s="7"/>
      <c r="D2781" s="812">
        <v>1940</v>
      </c>
      <c r="E2781" s="1146" t="s">
        <v>71</v>
      </c>
      <c r="F2781" s="1146"/>
      <c r="G2781" s="7"/>
      <c r="H2781" s="1142">
        <v>6000</v>
      </c>
      <c r="I2781" s="1142"/>
      <c r="J2781" s="1142"/>
      <c r="K2781" s="1144">
        <v>1000</v>
      </c>
      <c r="L2781" s="1145"/>
      <c r="M2781" s="795"/>
      <c r="N2781" s="7"/>
    </row>
    <row r="2782" spans="1:14" ht="24">
      <c r="A2782" s="3"/>
      <c r="B2782" s="3"/>
      <c r="C2782" s="7"/>
      <c r="D2782" s="812"/>
      <c r="E2782" s="1146"/>
      <c r="F2782" s="1146"/>
      <c r="G2782" s="36"/>
      <c r="H2782" s="1142"/>
      <c r="I2782" s="1142"/>
      <c r="J2782" s="1142"/>
      <c r="K2782" s="817"/>
      <c r="L2782" s="817"/>
      <c r="M2782" s="817"/>
      <c r="N2782" s="7"/>
    </row>
    <row r="2783" spans="1:14" ht="15.75">
      <c r="A2783" s="3"/>
      <c r="B2783" s="3"/>
      <c r="C2783" s="7"/>
      <c r="D2783" s="812"/>
      <c r="E2783" s="1146"/>
      <c r="F2783" s="1146"/>
      <c r="G2783" s="36"/>
      <c r="H2783" s="1142"/>
      <c r="I2783" s="1142"/>
      <c r="J2783" s="1142"/>
      <c r="K2783" s="7"/>
      <c r="L2783" s="7"/>
      <c r="M2783" s="7"/>
      <c r="N2783" s="7"/>
    </row>
    <row r="2784" spans="1:14" ht="15.75">
      <c r="A2784" s="3"/>
      <c r="B2784" s="3"/>
      <c r="C2784" s="7"/>
      <c r="D2784" s="812"/>
      <c r="E2784" s="1146"/>
      <c r="F2784" s="1146"/>
      <c r="G2784" s="36"/>
      <c r="H2784" s="1142"/>
      <c r="I2784" s="1142"/>
      <c r="J2784" s="1142"/>
      <c r="K2784" s="7"/>
      <c r="L2784" s="7"/>
      <c r="M2784" s="7"/>
      <c r="N2784" s="7"/>
    </row>
    <row r="2785" spans="1:14" ht="15.75">
      <c r="A2785" s="3"/>
      <c r="B2785" s="3"/>
      <c r="C2785" s="7"/>
      <c r="D2785" s="812"/>
      <c r="E2785" s="1146"/>
      <c r="F2785" s="1146"/>
      <c r="G2785" s="32"/>
      <c r="H2785" s="1147"/>
      <c r="I2785" s="1147"/>
      <c r="J2785" s="1147"/>
      <c r="K2785" s="7"/>
      <c r="L2785" s="7"/>
      <c r="M2785" s="7"/>
      <c r="N2785" s="7"/>
    </row>
    <row r="2786" spans="1:14" ht="15.75">
      <c r="A2786" s="3"/>
      <c r="B2786" s="3"/>
      <c r="C2786" s="7"/>
      <c r="D2786" s="812"/>
      <c r="E2786" s="1148" t="s">
        <v>190</v>
      </c>
      <c r="F2786" s="1149"/>
      <c r="G2786" s="796"/>
      <c r="H2786" s="1138">
        <f>SUM(H2773:J2782)</f>
        <v>341471</v>
      </c>
      <c r="I2786" s="1150"/>
      <c r="J2786" s="1139"/>
      <c r="K2786" s="1151">
        <f>SUM(K2773:L2781)</f>
        <v>51304</v>
      </c>
      <c r="L2786" s="1152"/>
      <c r="M2786" s="1138" t="s">
        <v>601</v>
      </c>
      <c r="N2786" s="1139"/>
    </row>
    <row r="2789" spans="1:14" ht="18.75">
      <c r="A2789" s="1140" t="s">
        <v>12</v>
      </c>
      <c r="B2789" s="1140"/>
      <c r="C2789" s="1140"/>
      <c r="D2789" s="1141" t="s">
        <v>588</v>
      </c>
      <c r="E2789" s="1141"/>
      <c r="F2789" s="1141"/>
      <c r="G2789" s="1141"/>
      <c r="H2789" s="1141"/>
      <c r="I2789" s="19"/>
      <c r="J2789" s="5"/>
      <c r="K2789" s="5"/>
      <c r="L2789" s="813" t="s">
        <v>13</v>
      </c>
      <c r="M2789" s="813"/>
      <c r="N2789" s="813"/>
    </row>
    <row r="2790" spans="1:14" ht="74.25" customHeight="1">
      <c r="A2790" s="1176" t="s">
        <v>634</v>
      </c>
      <c r="B2790" s="1176"/>
      <c r="C2790" s="1176"/>
      <c r="D2790" s="1176"/>
      <c r="E2790" s="1176"/>
      <c r="F2790" s="1176"/>
      <c r="G2790" s="1176"/>
      <c r="H2790" s="1176"/>
      <c r="I2790" s="1176"/>
      <c r="J2790" s="1176"/>
      <c r="K2790" s="1176"/>
      <c r="L2790" s="1176"/>
      <c r="M2790" s="1176"/>
      <c r="N2790" s="1176"/>
    </row>
    <row r="2791" spans="1:14" ht="15.75">
      <c r="A2791" s="1177" t="s">
        <v>23</v>
      </c>
      <c r="B2791" s="1177"/>
      <c r="C2791" s="46">
        <v>45114</v>
      </c>
      <c r="D2791" s="10"/>
      <c r="E2791" s="1178" t="s">
        <v>21</v>
      </c>
      <c r="F2791" s="1178"/>
      <c r="G2791" s="1178"/>
      <c r="H2791" s="11"/>
      <c r="I2791" s="8"/>
      <c r="J2791" s="8"/>
      <c r="K2791" s="8"/>
      <c r="L2791" s="8"/>
      <c r="M2791" s="8"/>
      <c r="N2791" s="8"/>
    </row>
    <row r="2792" spans="1:14" ht="15.75">
      <c r="A2792" s="1179" t="s">
        <v>26</v>
      </c>
      <c r="B2792" s="1179"/>
      <c r="C2792" s="814" t="s">
        <v>27</v>
      </c>
      <c r="D2792" s="12"/>
      <c r="E2792" s="1180" t="s">
        <v>20</v>
      </c>
      <c r="F2792" s="1180"/>
      <c r="G2792" s="1180"/>
      <c r="H2792" s="1180"/>
      <c r="I2792" s="8"/>
      <c r="J2792" s="1181">
        <v>45108</v>
      </c>
      <c r="K2792" s="1182"/>
      <c r="L2792" s="1183"/>
      <c r="M2792" s="13"/>
      <c r="N2792" s="12"/>
    </row>
    <row r="2793" spans="1:14" ht="15.75">
      <c r="A2793" s="1179" t="s">
        <v>15</v>
      </c>
      <c r="B2793" s="1179"/>
      <c r="C2793" s="814" t="s">
        <v>17</v>
      </c>
      <c r="D2793" s="12"/>
      <c r="E2793" s="1180" t="s">
        <v>18</v>
      </c>
      <c r="F2793" s="1180"/>
      <c r="G2793" s="1180"/>
      <c r="H2793" s="1180"/>
      <c r="I2793" s="8"/>
      <c r="J2793" s="1184" t="s">
        <v>636</v>
      </c>
      <c r="K2793" s="1184"/>
      <c r="L2793" s="1184"/>
      <c r="M2793" s="1184"/>
      <c r="N2793" s="1184"/>
    </row>
    <row r="2794" spans="1:14" ht="18.75">
      <c r="A2794" s="1179" t="s">
        <v>16</v>
      </c>
      <c r="B2794" s="1179"/>
      <c r="C2794" s="815">
        <v>90074853</v>
      </c>
      <c r="D2794" s="10"/>
      <c r="E2794" s="1178" t="s">
        <v>19</v>
      </c>
      <c r="F2794" s="1178"/>
      <c r="G2794" s="1178"/>
      <c r="H2794" s="1178"/>
      <c r="I2794" s="1178"/>
      <c r="J2794" s="1185" t="s">
        <v>628</v>
      </c>
      <c r="K2794" s="1186"/>
      <c r="L2794" s="1186"/>
      <c r="M2794" s="1186"/>
      <c r="N2794" s="1187"/>
    </row>
    <row r="2795" spans="1:14" ht="15.75">
      <c r="A2795" s="1188" t="s">
        <v>0</v>
      </c>
      <c r="B2795" s="1188"/>
      <c r="C2795" s="33">
        <v>8220324204857</v>
      </c>
      <c r="D2795" s="8"/>
      <c r="E2795" s="1180" t="s">
        <v>22</v>
      </c>
      <c r="F2795" s="1180"/>
      <c r="G2795" s="1180"/>
      <c r="H2795" s="1189" t="s">
        <v>57</v>
      </c>
      <c r="I2795" s="1189"/>
      <c r="J2795" s="1190" t="s">
        <v>24</v>
      </c>
      <c r="K2795" s="1190"/>
      <c r="L2795" s="1190"/>
      <c r="M2795" s="1182" t="s">
        <v>598</v>
      </c>
      <c r="N2795" s="1183"/>
    </row>
    <row r="2796" spans="1:14" ht="15.75">
      <c r="A2796" s="1151" t="s">
        <v>1</v>
      </c>
      <c r="B2796" s="1153"/>
      <c r="C2796" s="1154"/>
      <c r="D2796" s="1155" t="s">
        <v>2</v>
      </c>
      <c r="E2796" s="1156"/>
      <c r="F2796" s="1156"/>
      <c r="G2796" s="1156"/>
      <c r="H2796" s="1156"/>
      <c r="I2796" s="1156"/>
      <c r="J2796" s="1156"/>
      <c r="K2796" s="1156"/>
      <c r="L2796" s="1157"/>
      <c r="M2796" s="1158"/>
      <c r="N2796" s="1158"/>
    </row>
    <row r="2797" spans="1:14" ht="15.75">
      <c r="A2797" s="1161" t="s">
        <v>3</v>
      </c>
      <c r="B2797" s="1161" t="s">
        <v>4</v>
      </c>
      <c r="C2797" s="1163" t="s">
        <v>5</v>
      </c>
      <c r="D2797" s="1165" t="s">
        <v>6</v>
      </c>
      <c r="E2797" s="1151" t="s">
        <v>7</v>
      </c>
      <c r="F2797" s="1153"/>
      <c r="G2797" s="1153"/>
      <c r="H2797" s="1153"/>
      <c r="I2797" s="1153"/>
      <c r="J2797" s="1153"/>
      <c r="K2797" s="1153"/>
      <c r="L2797" s="1154"/>
      <c r="M2797" s="1159"/>
      <c r="N2797" s="1159"/>
    </row>
    <row r="2798" spans="1:14" ht="15.75">
      <c r="A2798" s="1162"/>
      <c r="B2798" s="1162"/>
      <c r="C2798" s="1164"/>
      <c r="D2798" s="1166"/>
      <c r="E2798" s="1151" t="s">
        <v>8</v>
      </c>
      <c r="F2798" s="1153"/>
      <c r="G2798" s="1153"/>
      <c r="H2798" s="1153"/>
      <c r="I2798" s="1153"/>
      <c r="J2798" s="1153"/>
      <c r="K2798" s="1154"/>
      <c r="L2798" s="23" t="s">
        <v>9</v>
      </c>
      <c r="M2798" s="1160"/>
      <c r="N2798" s="1160"/>
    </row>
    <row r="2799" spans="1:14" ht="15.75">
      <c r="A2799" s="3"/>
      <c r="B2799" s="3"/>
      <c r="C2799" s="1167" t="s">
        <v>630</v>
      </c>
      <c r="D2799" s="816" t="s">
        <v>29</v>
      </c>
      <c r="E2799" s="1138" t="s">
        <v>38</v>
      </c>
      <c r="F2799" s="1150"/>
      <c r="G2799" s="1150"/>
      <c r="H2799" s="1150"/>
      <c r="I2799" s="1150"/>
      <c r="J2799" s="1139"/>
      <c r="K2799" s="1170" t="s">
        <v>615</v>
      </c>
      <c r="L2799" s="1171"/>
      <c r="M2799" s="1172"/>
      <c r="N2799" s="7"/>
    </row>
    <row r="2800" spans="1:14" ht="24">
      <c r="A2800" s="3"/>
      <c r="B2800" s="3"/>
      <c r="C2800" s="1168"/>
      <c r="D2800" s="29">
        <v>1</v>
      </c>
      <c r="E2800" s="1144" t="s">
        <v>30</v>
      </c>
      <c r="F2800" s="1145"/>
      <c r="G2800" s="7"/>
      <c r="H2800" s="1142">
        <v>87840</v>
      </c>
      <c r="I2800" s="1142"/>
      <c r="J2800" s="1142"/>
      <c r="K2800" s="1144">
        <v>1140</v>
      </c>
      <c r="L2800" s="1145"/>
      <c r="M2800" s="35"/>
      <c r="N2800" s="34"/>
    </row>
    <row r="2801" spans="1:14" ht="24">
      <c r="A2801" s="3"/>
      <c r="B2801" s="3"/>
      <c r="C2801" s="1168"/>
      <c r="D2801" s="812">
        <v>1001</v>
      </c>
      <c r="E2801" s="1144" t="s">
        <v>31</v>
      </c>
      <c r="F2801" s="1145"/>
      <c r="G2801" s="7"/>
      <c r="H2801" s="1142">
        <v>13284</v>
      </c>
      <c r="I2801" s="1142"/>
      <c r="J2801" s="1142"/>
      <c r="K2801" s="1144">
        <v>4569</v>
      </c>
      <c r="L2801" s="1145"/>
      <c r="M2801" s="35"/>
      <c r="N2801" s="34"/>
    </row>
    <row r="2802" spans="1:14" ht="24">
      <c r="A2802" s="3"/>
      <c r="B2802" s="3"/>
      <c r="C2802" s="1168"/>
      <c r="D2802" s="812">
        <v>1810</v>
      </c>
      <c r="E2802" s="1144" t="s">
        <v>595</v>
      </c>
      <c r="F2802" s="1145"/>
      <c r="G2802" s="7"/>
      <c r="H2802" s="1142">
        <v>131760</v>
      </c>
      <c r="I2802" s="1142"/>
      <c r="J2802" s="1142"/>
      <c r="K2802" s="1144">
        <v>31530</v>
      </c>
      <c r="L2802" s="1145"/>
      <c r="M2802" s="811"/>
      <c r="N2802" s="34"/>
    </row>
    <row r="2803" spans="1:14" ht="24">
      <c r="A2803" s="3"/>
      <c r="B2803" s="3"/>
      <c r="C2803" s="1168"/>
      <c r="D2803" s="812">
        <v>1947</v>
      </c>
      <c r="E2803" s="1144" t="s">
        <v>73</v>
      </c>
      <c r="F2803" s="1145"/>
      <c r="G2803" s="7"/>
      <c r="H2803" s="1142">
        <v>3690</v>
      </c>
      <c r="I2803" s="1142"/>
      <c r="J2803" s="1142"/>
      <c r="K2803" s="1144">
        <v>1095</v>
      </c>
      <c r="L2803" s="1145"/>
      <c r="M2803" s="811"/>
      <c r="N2803" s="34"/>
    </row>
    <row r="2804" spans="1:14" ht="24.75">
      <c r="A2804" s="3"/>
      <c r="B2804" s="3"/>
      <c r="C2804" s="1168"/>
      <c r="D2804" s="812">
        <v>1978</v>
      </c>
      <c r="E2804" s="1144" t="s">
        <v>74</v>
      </c>
      <c r="F2804" s="1145"/>
      <c r="G2804" s="7"/>
      <c r="H2804" s="1142">
        <v>21000</v>
      </c>
      <c r="I2804" s="1142"/>
      <c r="J2804" s="1142"/>
      <c r="K2804" s="1144">
        <v>3000</v>
      </c>
      <c r="L2804" s="1145"/>
      <c r="M2804" s="811"/>
      <c r="N2804" s="31"/>
    </row>
    <row r="2805" spans="1:14" ht="24.75">
      <c r="A2805" s="3"/>
      <c r="B2805" s="3"/>
      <c r="C2805" s="1168"/>
      <c r="D2805" s="812">
        <v>2347</v>
      </c>
      <c r="E2805" s="1144" t="s">
        <v>600</v>
      </c>
      <c r="F2805" s="1145"/>
      <c r="G2805" s="7"/>
      <c r="H2805" s="1173">
        <v>8882</v>
      </c>
      <c r="I2805" s="1174"/>
      <c r="J2805" s="1175"/>
      <c r="K2805" s="1144">
        <v>546</v>
      </c>
      <c r="L2805" s="1145"/>
      <c r="M2805" s="811"/>
      <c r="N2805" s="31"/>
    </row>
    <row r="2806" spans="1:14" ht="24">
      <c r="A2806" s="3"/>
      <c r="B2806" s="3"/>
      <c r="C2806" s="1169"/>
      <c r="D2806" s="812">
        <v>2363</v>
      </c>
      <c r="E2806" s="1144" t="s">
        <v>72</v>
      </c>
      <c r="F2806" s="1145"/>
      <c r="G2806" s="7"/>
      <c r="H2806" s="1142">
        <v>25000</v>
      </c>
      <c r="I2806" s="1142"/>
      <c r="J2806" s="1142"/>
      <c r="K2806" s="1143">
        <v>5000</v>
      </c>
      <c r="L2806" s="1143"/>
      <c r="M2806" s="38"/>
      <c r="N2806" s="30"/>
    </row>
    <row r="2807" spans="1:14" ht="24">
      <c r="A2807" s="3"/>
      <c r="B2807" s="3"/>
      <c r="C2807" s="7"/>
      <c r="D2807" s="812">
        <v>1518</v>
      </c>
      <c r="E2807" s="1144" t="s">
        <v>594</v>
      </c>
      <c r="F2807" s="1145"/>
      <c r="G2807" s="7"/>
      <c r="H2807" s="1142">
        <v>500</v>
      </c>
      <c r="I2807" s="1142"/>
      <c r="J2807" s="1142"/>
      <c r="K2807" s="1144">
        <v>500</v>
      </c>
      <c r="L2807" s="1145"/>
      <c r="M2807" s="817"/>
      <c r="N2807" s="7"/>
    </row>
    <row r="2808" spans="1:14" ht="15.75">
      <c r="A2808" s="3"/>
      <c r="B2808" s="3"/>
      <c r="C2808" s="7"/>
      <c r="D2808" s="812">
        <v>1940</v>
      </c>
      <c r="E2808" s="1146" t="s">
        <v>71</v>
      </c>
      <c r="F2808" s="1146"/>
      <c r="G2808" s="7"/>
      <c r="H2808" s="1142">
        <v>6000</v>
      </c>
      <c r="I2808" s="1142"/>
      <c r="J2808" s="1142"/>
      <c r="K2808" s="1144">
        <v>1000</v>
      </c>
      <c r="L2808" s="1145"/>
      <c r="M2808" s="795"/>
      <c r="N2808" s="7"/>
    </row>
    <row r="2809" spans="1:14" ht="24">
      <c r="A2809" s="3"/>
      <c r="B2809" s="3"/>
      <c r="C2809" s="7"/>
      <c r="D2809" s="812"/>
      <c r="E2809" s="1146"/>
      <c r="F2809" s="1146"/>
      <c r="G2809" s="36"/>
      <c r="H2809" s="1142"/>
      <c r="I2809" s="1142"/>
      <c r="J2809" s="1142"/>
      <c r="K2809" s="817"/>
      <c r="L2809" s="817"/>
      <c r="M2809" s="817"/>
      <c r="N2809" s="7"/>
    </row>
    <row r="2810" spans="1:14" ht="15.75">
      <c r="A2810" s="3"/>
      <c r="B2810" s="3"/>
      <c r="C2810" s="7"/>
      <c r="D2810" s="812"/>
      <c r="E2810" s="1146"/>
      <c r="F2810" s="1146"/>
      <c r="G2810" s="36"/>
      <c r="H2810" s="1142"/>
      <c r="I2810" s="1142"/>
      <c r="J2810" s="1142"/>
      <c r="K2810" s="7"/>
      <c r="L2810" s="7"/>
      <c r="M2810" s="7"/>
      <c r="N2810" s="7"/>
    </row>
    <row r="2811" spans="1:14" ht="15.75">
      <c r="A2811" s="3"/>
      <c r="B2811" s="3"/>
      <c r="C2811" s="7"/>
      <c r="D2811" s="812"/>
      <c r="E2811" s="1146"/>
      <c r="F2811" s="1146"/>
      <c r="G2811" s="36"/>
      <c r="H2811" s="1142"/>
      <c r="I2811" s="1142"/>
      <c r="J2811" s="1142"/>
      <c r="K2811" s="7"/>
      <c r="L2811" s="7"/>
      <c r="M2811" s="7"/>
      <c r="N2811" s="7"/>
    </row>
    <row r="2812" spans="1:14" ht="15.75">
      <c r="A2812" s="3"/>
      <c r="B2812" s="3"/>
      <c r="C2812" s="7"/>
      <c r="D2812" s="812"/>
      <c r="E2812" s="1146"/>
      <c r="F2812" s="1146"/>
      <c r="G2812" s="32"/>
      <c r="H2812" s="1147"/>
      <c r="I2812" s="1147"/>
      <c r="J2812" s="1147"/>
      <c r="K2812" s="7"/>
      <c r="L2812" s="7"/>
      <c r="M2812" s="7"/>
      <c r="N2812" s="7"/>
    </row>
    <row r="2813" spans="1:14" ht="15.75">
      <c r="A2813" s="3"/>
      <c r="B2813" s="3"/>
      <c r="C2813" s="7"/>
      <c r="D2813" s="812"/>
      <c r="E2813" s="1148" t="s">
        <v>190</v>
      </c>
      <c r="F2813" s="1149"/>
      <c r="G2813" s="796"/>
      <c r="H2813" s="1138">
        <f>SUM(H2800:J2809)</f>
        <v>297956</v>
      </c>
      <c r="I2813" s="1150"/>
      <c r="J2813" s="1139"/>
      <c r="K2813" s="1151">
        <f>SUM(K2800:L2808)</f>
        <v>48380</v>
      </c>
      <c r="L2813" s="1152"/>
      <c r="M2813" s="1138" t="s">
        <v>601</v>
      </c>
      <c r="N2813" s="1139"/>
    </row>
    <row r="2816" spans="1:14" ht="18.75">
      <c r="A2816" s="1140" t="s">
        <v>12</v>
      </c>
      <c r="B2816" s="1140"/>
      <c r="C2816" s="1140"/>
      <c r="D2816" s="1141" t="s">
        <v>588</v>
      </c>
      <c r="E2816" s="1141"/>
      <c r="F2816" s="1141"/>
      <c r="G2816" s="1141"/>
      <c r="H2816" s="1141"/>
      <c r="I2816" s="19"/>
      <c r="J2816" s="5"/>
      <c r="K2816" s="5"/>
      <c r="L2816" s="813" t="s">
        <v>13</v>
      </c>
      <c r="M2816" s="813"/>
      <c r="N2816" s="813"/>
    </row>
    <row r="2817" spans="1:14" ht="57.75" customHeight="1">
      <c r="A2817" s="1176" t="s">
        <v>639</v>
      </c>
      <c r="B2817" s="1176"/>
      <c r="C2817" s="1176"/>
      <c r="D2817" s="1176"/>
      <c r="E2817" s="1176"/>
      <c r="F2817" s="1176"/>
      <c r="G2817" s="1176"/>
      <c r="H2817" s="1176"/>
      <c r="I2817" s="1176"/>
      <c r="J2817" s="1176"/>
      <c r="K2817" s="1176"/>
      <c r="L2817" s="1176"/>
      <c r="M2817" s="1176"/>
      <c r="N2817" s="1176"/>
    </row>
    <row r="2818" spans="1:14" ht="15.75" customHeight="1">
      <c r="A2818" s="1177" t="s">
        <v>23</v>
      </c>
      <c r="B2818" s="1177"/>
      <c r="C2818" s="46">
        <v>45114</v>
      </c>
      <c r="D2818" s="10"/>
      <c r="E2818" s="1178" t="s">
        <v>21</v>
      </c>
      <c r="F2818" s="1178"/>
      <c r="G2818" s="1178"/>
      <c r="H2818" s="11"/>
      <c r="I2818" s="8"/>
      <c r="J2818" s="8"/>
      <c r="K2818" s="8"/>
      <c r="L2818" s="8"/>
      <c r="M2818" s="8"/>
      <c r="N2818" s="8"/>
    </row>
    <row r="2819" spans="1:14" ht="15.75">
      <c r="A2819" s="1179" t="s">
        <v>26</v>
      </c>
      <c r="B2819" s="1179"/>
      <c r="C2819" s="814" t="s">
        <v>27</v>
      </c>
      <c r="D2819" s="12"/>
      <c r="E2819" s="1180" t="s">
        <v>20</v>
      </c>
      <c r="F2819" s="1180"/>
      <c r="G2819" s="1180"/>
      <c r="H2819" s="1180"/>
      <c r="I2819" s="8"/>
      <c r="J2819" s="1181">
        <v>45108</v>
      </c>
      <c r="K2819" s="1182"/>
      <c r="L2819" s="1183"/>
      <c r="M2819" s="13"/>
      <c r="N2819" s="12"/>
    </row>
    <row r="2820" spans="1:14" ht="15.75">
      <c r="A2820" s="1179" t="s">
        <v>15</v>
      </c>
      <c r="B2820" s="1179"/>
      <c r="C2820" s="814" t="s">
        <v>17</v>
      </c>
      <c r="D2820" s="12"/>
      <c r="E2820" s="1180" t="s">
        <v>18</v>
      </c>
      <c r="F2820" s="1180"/>
      <c r="G2820" s="1180"/>
      <c r="H2820" s="1180"/>
      <c r="I2820" s="8"/>
      <c r="J2820" s="1184" t="s">
        <v>640</v>
      </c>
      <c r="K2820" s="1184"/>
      <c r="L2820" s="1184"/>
      <c r="M2820" s="1184"/>
      <c r="N2820" s="1184"/>
    </row>
    <row r="2821" spans="1:14" ht="18.75" customHeight="1">
      <c r="A2821" s="1179" t="s">
        <v>16</v>
      </c>
      <c r="B2821" s="1179"/>
      <c r="C2821" s="815">
        <v>90086613</v>
      </c>
      <c r="D2821" s="10"/>
      <c r="E2821" s="1178" t="s">
        <v>19</v>
      </c>
      <c r="F2821" s="1178"/>
      <c r="G2821" s="1178"/>
      <c r="H2821" s="1178"/>
      <c r="I2821" s="1178"/>
      <c r="J2821" s="1185" t="s">
        <v>628</v>
      </c>
      <c r="K2821" s="1186"/>
      <c r="L2821" s="1186"/>
      <c r="M2821" s="1186"/>
      <c r="N2821" s="1187"/>
    </row>
    <row r="2822" spans="1:14" ht="15.75">
      <c r="A2822" s="1188" t="s">
        <v>0</v>
      </c>
      <c r="B2822" s="1188"/>
      <c r="C2822" s="33">
        <v>8220301368903</v>
      </c>
      <c r="D2822" s="8"/>
      <c r="E2822" s="1180" t="s">
        <v>22</v>
      </c>
      <c r="F2822" s="1180"/>
      <c r="G2822" s="1180"/>
      <c r="H2822" s="1189" t="s">
        <v>57</v>
      </c>
      <c r="I2822" s="1189"/>
      <c r="J2822" s="1190" t="s">
        <v>24</v>
      </c>
      <c r="K2822" s="1190"/>
      <c r="L2822" s="1190"/>
      <c r="M2822" s="1182" t="s">
        <v>598</v>
      </c>
      <c r="N2822" s="1183"/>
    </row>
    <row r="2823" spans="1:14" ht="15.75">
      <c r="A2823" s="1151" t="s">
        <v>1</v>
      </c>
      <c r="B2823" s="1153"/>
      <c r="C2823" s="1154"/>
      <c r="D2823" s="1155" t="s">
        <v>2</v>
      </c>
      <c r="E2823" s="1156"/>
      <c r="F2823" s="1156"/>
      <c r="G2823" s="1156"/>
      <c r="H2823" s="1156"/>
      <c r="I2823" s="1156"/>
      <c r="J2823" s="1156"/>
      <c r="K2823" s="1156"/>
      <c r="L2823" s="1157"/>
      <c r="M2823" s="1158"/>
      <c r="N2823" s="1158"/>
    </row>
    <row r="2824" spans="1:14" ht="15.75" customHeight="1">
      <c r="A2824" s="1161" t="s">
        <v>3</v>
      </c>
      <c r="B2824" s="1161" t="s">
        <v>4</v>
      </c>
      <c r="C2824" s="1163" t="s">
        <v>5</v>
      </c>
      <c r="D2824" s="1165" t="s">
        <v>6</v>
      </c>
      <c r="E2824" s="1151" t="s">
        <v>7</v>
      </c>
      <c r="F2824" s="1153"/>
      <c r="G2824" s="1153"/>
      <c r="H2824" s="1153"/>
      <c r="I2824" s="1153"/>
      <c r="J2824" s="1153"/>
      <c r="K2824" s="1153"/>
      <c r="L2824" s="1154"/>
      <c r="M2824" s="1159"/>
      <c r="N2824" s="1159"/>
    </row>
    <row r="2825" spans="1:14" ht="15.75">
      <c r="A2825" s="1162"/>
      <c r="B2825" s="1162"/>
      <c r="C2825" s="1164"/>
      <c r="D2825" s="1166"/>
      <c r="E2825" s="1151" t="s">
        <v>8</v>
      </c>
      <c r="F2825" s="1153"/>
      <c r="G2825" s="1153"/>
      <c r="H2825" s="1153"/>
      <c r="I2825" s="1153"/>
      <c r="J2825" s="1153"/>
      <c r="K2825" s="1154"/>
      <c r="L2825" s="23" t="s">
        <v>9</v>
      </c>
      <c r="M2825" s="1160"/>
      <c r="N2825" s="1160"/>
    </row>
    <row r="2826" spans="1:14" ht="15.75" customHeight="1">
      <c r="A2826" s="3"/>
      <c r="B2826" s="3"/>
      <c r="C2826" s="1167" t="s">
        <v>638</v>
      </c>
      <c r="D2826" s="816" t="s">
        <v>29</v>
      </c>
      <c r="E2826" s="1138" t="s">
        <v>38</v>
      </c>
      <c r="F2826" s="1150"/>
      <c r="G2826" s="1150"/>
      <c r="H2826" s="1150"/>
      <c r="I2826" s="1150"/>
      <c r="J2826" s="1139"/>
      <c r="K2826" s="1170" t="s">
        <v>615</v>
      </c>
      <c r="L2826" s="1171"/>
      <c r="M2826" s="1172"/>
      <c r="N2826" s="7"/>
    </row>
    <row r="2827" spans="1:14" ht="24">
      <c r="A2827" s="3"/>
      <c r="B2827" s="3"/>
      <c r="C2827" s="1168"/>
      <c r="D2827" s="29">
        <v>1</v>
      </c>
      <c r="E2827" s="1144" t="s">
        <v>30</v>
      </c>
      <c r="F2827" s="1145"/>
      <c r="G2827" s="7"/>
      <c r="H2827" s="1142">
        <v>87840</v>
      </c>
      <c r="I2827" s="1142"/>
      <c r="J2827" s="1142"/>
      <c r="K2827" s="1144">
        <v>1140</v>
      </c>
      <c r="L2827" s="1145"/>
      <c r="M2827" s="35"/>
      <c r="N2827" s="34"/>
    </row>
    <row r="2828" spans="1:14" ht="24">
      <c r="A2828" s="3"/>
      <c r="B2828" s="3"/>
      <c r="C2828" s="1168"/>
      <c r="D2828" s="812">
        <v>1001</v>
      </c>
      <c r="E2828" s="1144" t="s">
        <v>31</v>
      </c>
      <c r="F2828" s="1145"/>
      <c r="G2828" s="7"/>
      <c r="H2828" s="1142">
        <v>13284</v>
      </c>
      <c r="I2828" s="1142"/>
      <c r="J2828" s="1142"/>
      <c r="K2828" s="1144">
        <v>4569</v>
      </c>
      <c r="L2828" s="1145"/>
      <c r="M2828" s="35"/>
      <c r="N2828" s="34"/>
    </row>
    <row r="2829" spans="1:14" ht="24">
      <c r="A2829" s="3"/>
      <c r="B2829" s="3"/>
      <c r="C2829" s="1168"/>
      <c r="D2829" s="812">
        <v>1810</v>
      </c>
      <c r="E2829" s="1144" t="s">
        <v>595</v>
      </c>
      <c r="F2829" s="1145"/>
      <c r="G2829" s="7"/>
      <c r="H2829" s="1142">
        <v>131760</v>
      </c>
      <c r="I2829" s="1142"/>
      <c r="J2829" s="1142"/>
      <c r="K2829" s="1144">
        <v>31545</v>
      </c>
      <c r="L2829" s="1145"/>
      <c r="M2829" s="811"/>
      <c r="N2829" s="34"/>
    </row>
    <row r="2830" spans="1:14" ht="24">
      <c r="A2830" s="3"/>
      <c r="B2830" s="3"/>
      <c r="C2830" s="1168"/>
      <c r="D2830" s="812">
        <v>1947</v>
      </c>
      <c r="E2830" s="1144" t="s">
        <v>73</v>
      </c>
      <c r="F2830" s="1145"/>
      <c r="G2830" s="7"/>
      <c r="H2830" s="1142">
        <v>3690</v>
      </c>
      <c r="I2830" s="1142"/>
      <c r="J2830" s="1142"/>
      <c r="K2830" s="1144">
        <v>1095</v>
      </c>
      <c r="L2830" s="1145"/>
      <c r="M2830" s="811"/>
      <c r="N2830" s="34"/>
    </row>
    <row r="2831" spans="1:14" ht="24.75">
      <c r="A2831" s="3"/>
      <c r="B2831" s="3"/>
      <c r="C2831" s="1168"/>
      <c r="D2831" s="812">
        <v>1978</v>
      </c>
      <c r="E2831" s="1144" t="s">
        <v>74</v>
      </c>
      <c r="F2831" s="1145"/>
      <c r="G2831" s="7"/>
      <c r="H2831" s="1142">
        <v>21000</v>
      </c>
      <c r="I2831" s="1142"/>
      <c r="J2831" s="1142"/>
      <c r="K2831" s="1144">
        <v>3000</v>
      </c>
      <c r="L2831" s="1145"/>
      <c r="M2831" s="811"/>
      <c r="N2831" s="31"/>
    </row>
    <row r="2832" spans="1:14" ht="24.75" customHeight="1">
      <c r="A2832" s="3"/>
      <c r="B2832" s="3"/>
      <c r="C2832" s="1168"/>
      <c r="D2832" s="812">
        <v>2347</v>
      </c>
      <c r="E2832" s="1144" t="s">
        <v>600</v>
      </c>
      <c r="F2832" s="1145"/>
      <c r="G2832" s="7"/>
      <c r="H2832" s="1173">
        <v>8882</v>
      </c>
      <c r="I2832" s="1174"/>
      <c r="J2832" s="1175"/>
      <c r="K2832" s="1144">
        <v>546</v>
      </c>
      <c r="L2832" s="1145"/>
      <c r="M2832" s="811"/>
      <c r="N2832" s="31"/>
    </row>
    <row r="2833" spans="1:14" ht="24">
      <c r="A2833" s="3"/>
      <c r="B2833" s="3"/>
      <c r="C2833" s="1169"/>
      <c r="D2833" s="812">
        <v>2363</v>
      </c>
      <c r="E2833" s="1144" t="s">
        <v>72</v>
      </c>
      <c r="F2833" s="1145"/>
      <c r="G2833" s="7"/>
      <c r="H2833" s="1142">
        <v>25000</v>
      </c>
      <c r="I2833" s="1142"/>
      <c r="J2833" s="1142"/>
      <c r="K2833" s="1143">
        <v>5000</v>
      </c>
      <c r="L2833" s="1143"/>
      <c r="M2833" s="38"/>
      <c r="N2833" s="30"/>
    </row>
    <row r="2834" spans="1:14" ht="24">
      <c r="A2834" s="3"/>
      <c r="B2834" s="3"/>
      <c r="C2834" s="7"/>
      <c r="D2834" s="812">
        <v>1518</v>
      </c>
      <c r="E2834" s="1144" t="s">
        <v>594</v>
      </c>
      <c r="F2834" s="1145"/>
      <c r="G2834" s="7"/>
      <c r="H2834" s="1142">
        <v>500</v>
      </c>
      <c r="I2834" s="1142"/>
      <c r="J2834" s="1142"/>
      <c r="K2834" s="1144">
        <v>500</v>
      </c>
      <c r="L2834" s="1145"/>
      <c r="M2834" s="817"/>
      <c r="N2834" s="7"/>
    </row>
    <row r="2835" spans="1:14" ht="15.75">
      <c r="A2835" s="3"/>
      <c r="B2835" s="3"/>
      <c r="C2835" s="7"/>
      <c r="D2835" s="812">
        <v>1940</v>
      </c>
      <c r="E2835" s="1146" t="s">
        <v>71</v>
      </c>
      <c r="F2835" s="1146"/>
      <c r="G2835" s="7"/>
      <c r="H2835" s="1142">
        <v>6000</v>
      </c>
      <c r="I2835" s="1142"/>
      <c r="J2835" s="1142"/>
      <c r="K2835" s="1144">
        <v>1000</v>
      </c>
      <c r="L2835" s="1145"/>
      <c r="M2835" s="795"/>
      <c r="N2835" s="7"/>
    </row>
    <row r="2836" spans="1:14" ht="24">
      <c r="A2836" s="3"/>
      <c r="B2836" s="3"/>
      <c r="C2836" s="7"/>
      <c r="D2836" s="812"/>
      <c r="E2836" s="1146"/>
      <c r="F2836" s="1146"/>
      <c r="G2836" s="36"/>
      <c r="H2836" s="1142"/>
      <c r="I2836" s="1142"/>
      <c r="J2836" s="1142"/>
      <c r="K2836" s="817"/>
      <c r="L2836" s="817"/>
      <c r="M2836" s="817"/>
      <c r="N2836" s="7"/>
    </row>
    <row r="2837" spans="1:14" ht="15.75">
      <c r="A2837" s="3"/>
      <c r="B2837" s="3"/>
      <c r="C2837" s="7"/>
      <c r="D2837" s="812"/>
      <c r="E2837" s="1146"/>
      <c r="F2837" s="1146"/>
      <c r="G2837" s="36"/>
      <c r="H2837" s="1142"/>
      <c r="I2837" s="1142"/>
      <c r="J2837" s="1142"/>
      <c r="K2837" s="7"/>
      <c r="L2837" s="7"/>
      <c r="M2837" s="7"/>
      <c r="N2837" s="7"/>
    </row>
    <row r="2838" spans="1:14" ht="15.75">
      <c r="A2838" s="3"/>
      <c r="B2838" s="3"/>
      <c r="C2838" s="7"/>
      <c r="D2838" s="812"/>
      <c r="E2838" s="1146"/>
      <c r="F2838" s="1146"/>
      <c r="G2838" s="36"/>
      <c r="H2838" s="1142"/>
      <c r="I2838" s="1142"/>
      <c r="J2838" s="1142"/>
      <c r="K2838" s="7"/>
      <c r="L2838" s="7"/>
      <c r="M2838" s="7"/>
      <c r="N2838" s="7"/>
    </row>
    <row r="2839" spans="1:14" ht="15.75">
      <c r="A2839" s="3"/>
      <c r="B2839" s="3"/>
      <c r="C2839" s="7"/>
      <c r="D2839" s="812"/>
      <c r="E2839" s="1146"/>
      <c r="F2839" s="1146"/>
      <c r="G2839" s="32"/>
      <c r="H2839" s="1147"/>
      <c r="I2839" s="1147"/>
      <c r="J2839" s="1147"/>
      <c r="K2839" s="7"/>
      <c r="L2839" s="7"/>
      <c r="M2839" s="7"/>
      <c r="N2839" s="7"/>
    </row>
    <row r="2840" spans="1:14" ht="15.75" customHeight="1">
      <c r="A2840" s="3"/>
      <c r="B2840" s="3"/>
      <c r="C2840" s="7"/>
      <c r="D2840" s="812"/>
      <c r="E2840" s="1148" t="s">
        <v>190</v>
      </c>
      <c r="F2840" s="1149"/>
      <c r="G2840" s="796"/>
      <c r="H2840" s="1138">
        <f>SUM(H2827:J2836)</f>
        <v>297956</v>
      </c>
      <c r="I2840" s="1150"/>
      <c r="J2840" s="1139"/>
      <c r="K2840" s="1151">
        <f>SUM(K2827:L2835)</f>
        <v>48395</v>
      </c>
      <c r="L2840" s="1152"/>
      <c r="M2840" s="1138" t="s">
        <v>601</v>
      </c>
      <c r="N2840" s="1139"/>
    </row>
    <row r="2843" spans="1:14" ht="18.75">
      <c r="A2843" s="1140" t="s">
        <v>12</v>
      </c>
      <c r="B2843" s="1140"/>
      <c r="C2843" s="1140"/>
      <c r="D2843" s="1141" t="s">
        <v>588</v>
      </c>
      <c r="E2843" s="1141"/>
      <c r="F2843" s="1141"/>
      <c r="G2843" s="1141"/>
      <c r="H2843" s="1141"/>
      <c r="I2843" s="19"/>
      <c r="J2843" s="5"/>
      <c r="K2843" s="5"/>
      <c r="L2843" s="813" t="s">
        <v>13</v>
      </c>
      <c r="M2843" s="813"/>
      <c r="N2843" s="813"/>
    </row>
    <row r="2844" spans="1:14" ht="76.5" customHeight="1">
      <c r="A2844" s="1176" t="s">
        <v>639</v>
      </c>
      <c r="B2844" s="1176"/>
      <c r="C2844" s="1176"/>
      <c r="D2844" s="1176"/>
      <c r="E2844" s="1176"/>
      <c r="F2844" s="1176"/>
      <c r="G2844" s="1176"/>
      <c r="H2844" s="1176"/>
      <c r="I2844" s="1176"/>
      <c r="J2844" s="1176"/>
      <c r="K2844" s="1176"/>
      <c r="L2844" s="1176"/>
      <c r="M2844" s="1176"/>
      <c r="N2844" s="1176"/>
    </row>
    <row r="2845" spans="1:14" ht="15.75">
      <c r="A2845" s="1177" t="s">
        <v>23</v>
      </c>
      <c r="B2845" s="1177"/>
      <c r="C2845" s="46">
        <v>45114</v>
      </c>
      <c r="D2845" s="10"/>
      <c r="E2845" s="1178" t="s">
        <v>21</v>
      </c>
      <c r="F2845" s="1178"/>
      <c r="G2845" s="1178"/>
      <c r="H2845" s="11"/>
      <c r="I2845" s="8"/>
      <c r="J2845" s="8"/>
      <c r="K2845" s="8"/>
      <c r="L2845" s="8"/>
      <c r="M2845" s="8"/>
      <c r="N2845" s="8"/>
    </row>
    <row r="2846" spans="1:14" ht="15.75">
      <c r="A2846" s="1179">
        <v>0</v>
      </c>
      <c r="B2846" s="1179"/>
      <c r="C2846" s="821" t="s">
        <v>27</v>
      </c>
      <c r="D2846" s="12"/>
      <c r="E2846" s="1180" t="s">
        <v>20</v>
      </c>
      <c r="F2846" s="1180"/>
      <c r="G2846" s="1180"/>
      <c r="H2846" s="1180"/>
      <c r="I2846" s="8"/>
      <c r="J2846" s="1181">
        <v>45108</v>
      </c>
      <c r="K2846" s="1182"/>
      <c r="L2846" s="1183"/>
      <c r="M2846" s="13"/>
      <c r="N2846" s="12"/>
    </row>
    <row r="2847" spans="1:14" ht="15.75">
      <c r="A2847" s="1179" t="s">
        <v>15</v>
      </c>
      <c r="B2847" s="1179"/>
      <c r="C2847" s="821" t="s">
        <v>17</v>
      </c>
      <c r="D2847" s="12"/>
      <c r="E2847" s="1180" t="s">
        <v>18</v>
      </c>
      <c r="F2847" s="1180"/>
      <c r="G2847" s="1180"/>
      <c r="H2847" s="1180"/>
      <c r="I2847" s="8"/>
      <c r="J2847" s="1184" t="s">
        <v>640</v>
      </c>
      <c r="K2847" s="1184"/>
      <c r="L2847" s="1184"/>
      <c r="M2847" s="1184"/>
      <c r="N2847" s="1184"/>
    </row>
    <row r="2848" spans="1:14" ht="18.75">
      <c r="A2848" s="1179" t="s">
        <v>16</v>
      </c>
      <c r="B2848" s="1179"/>
      <c r="C2848" s="823">
        <v>90086613</v>
      </c>
      <c r="D2848" s="10"/>
      <c r="E2848" s="1178" t="s">
        <v>19</v>
      </c>
      <c r="F2848" s="1178"/>
      <c r="G2848" s="1178"/>
      <c r="H2848" s="1178"/>
      <c r="I2848" s="1178"/>
      <c r="J2848" s="1185" t="s">
        <v>628</v>
      </c>
      <c r="K2848" s="1186"/>
      <c r="L2848" s="1186"/>
      <c r="M2848" s="1186"/>
      <c r="N2848" s="1187"/>
    </row>
    <row r="2849" spans="1:18" ht="15.75">
      <c r="A2849" s="1188" t="s">
        <v>0</v>
      </c>
      <c r="B2849" s="1188"/>
      <c r="C2849" s="33">
        <v>8220301368903</v>
      </c>
      <c r="D2849" s="8"/>
      <c r="E2849" s="1180" t="s">
        <v>22</v>
      </c>
      <c r="F2849" s="1180"/>
      <c r="G2849" s="1180"/>
      <c r="H2849" s="1189" t="s">
        <v>57</v>
      </c>
      <c r="I2849" s="1189"/>
      <c r="J2849" s="1190" t="s">
        <v>24</v>
      </c>
      <c r="K2849" s="1190"/>
      <c r="L2849" s="1190"/>
      <c r="M2849" s="1182" t="s">
        <v>598</v>
      </c>
      <c r="N2849" s="1183"/>
      <c r="R2849" s="20" t="s">
        <v>635</v>
      </c>
    </row>
    <row r="2850" spans="1:18" ht="15.75">
      <c r="A2850" s="1151" t="s">
        <v>1</v>
      </c>
      <c r="B2850" s="1153"/>
      <c r="C2850" s="1154"/>
      <c r="D2850" s="1155" t="s">
        <v>2</v>
      </c>
      <c r="E2850" s="1156"/>
      <c r="F2850" s="1156"/>
      <c r="G2850" s="1156"/>
      <c r="H2850" s="1156"/>
      <c r="I2850" s="1156"/>
      <c r="J2850" s="1156"/>
      <c r="K2850" s="1156"/>
      <c r="L2850" s="1157"/>
      <c r="M2850" s="1158"/>
      <c r="N2850" s="1158"/>
    </row>
    <row r="2851" spans="1:18" ht="15.75">
      <c r="A2851" s="1161" t="s">
        <v>3</v>
      </c>
      <c r="B2851" s="1161" t="s">
        <v>4</v>
      </c>
      <c r="C2851" s="1163" t="s">
        <v>5</v>
      </c>
      <c r="D2851" s="1165" t="s">
        <v>6</v>
      </c>
      <c r="E2851" s="1151" t="s">
        <v>7</v>
      </c>
      <c r="F2851" s="1153"/>
      <c r="G2851" s="1153"/>
      <c r="H2851" s="1153"/>
      <c r="I2851" s="1153"/>
      <c r="J2851" s="1153"/>
      <c r="K2851" s="1153"/>
      <c r="L2851" s="1154"/>
      <c r="M2851" s="1159"/>
      <c r="N2851" s="1159"/>
    </row>
    <row r="2852" spans="1:18" ht="15.75">
      <c r="A2852" s="1162"/>
      <c r="B2852" s="1162"/>
      <c r="C2852" s="1164"/>
      <c r="D2852" s="1166"/>
      <c r="E2852" s="1151" t="s">
        <v>8</v>
      </c>
      <c r="F2852" s="1153"/>
      <c r="G2852" s="1153"/>
      <c r="H2852" s="1153"/>
      <c r="I2852" s="1153"/>
      <c r="J2852" s="1153"/>
      <c r="K2852" s="1154"/>
      <c r="L2852" s="23" t="s">
        <v>9</v>
      </c>
      <c r="M2852" s="1160"/>
      <c r="N2852" s="1160"/>
    </row>
    <row r="2853" spans="1:18" ht="15.75">
      <c r="A2853" s="3"/>
      <c r="B2853" s="3"/>
      <c r="C2853" s="1167" t="s">
        <v>638</v>
      </c>
      <c r="D2853" s="822" t="s">
        <v>29</v>
      </c>
      <c r="E2853" s="1138" t="s">
        <v>38</v>
      </c>
      <c r="F2853" s="1150"/>
      <c r="G2853" s="1150"/>
      <c r="H2853" s="1150"/>
      <c r="I2853" s="1150"/>
      <c r="J2853" s="1139"/>
      <c r="K2853" s="1170" t="s">
        <v>615</v>
      </c>
      <c r="L2853" s="1171"/>
      <c r="M2853" s="1172"/>
      <c r="N2853" s="7"/>
    </row>
    <row r="2854" spans="1:18" ht="24">
      <c r="A2854" s="3"/>
      <c r="B2854" s="3"/>
      <c r="C2854" s="1168"/>
      <c r="D2854" s="29">
        <v>1</v>
      </c>
      <c r="E2854" s="1144" t="s">
        <v>30</v>
      </c>
      <c r="F2854" s="1145"/>
      <c r="G2854" s="7"/>
      <c r="H2854" s="1142">
        <v>87840</v>
      </c>
      <c r="I2854" s="1142"/>
      <c r="J2854" s="1142"/>
      <c r="K2854" s="1144">
        <v>1140</v>
      </c>
      <c r="L2854" s="1145"/>
      <c r="M2854" s="35"/>
      <c r="N2854" s="34"/>
    </row>
    <row r="2855" spans="1:18" ht="24">
      <c r="A2855" s="3"/>
      <c r="B2855" s="3"/>
      <c r="C2855" s="1168"/>
      <c r="D2855" s="819">
        <v>1001</v>
      </c>
      <c r="E2855" s="1144" t="s">
        <v>31</v>
      </c>
      <c r="F2855" s="1145"/>
      <c r="G2855" s="7"/>
      <c r="H2855" s="1142">
        <v>13284</v>
      </c>
      <c r="I2855" s="1142"/>
      <c r="J2855" s="1142"/>
      <c r="K2855" s="1144">
        <v>4569</v>
      </c>
      <c r="L2855" s="1145"/>
      <c r="M2855" s="35"/>
      <c r="N2855" s="34"/>
    </row>
    <row r="2856" spans="1:18" ht="24">
      <c r="A2856" s="3"/>
      <c r="B2856" s="3"/>
      <c r="C2856" s="1168"/>
      <c r="D2856" s="819">
        <v>1810</v>
      </c>
      <c r="E2856" s="1144" t="s">
        <v>595</v>
      </c>
      <c r="F2856" s="1145"/>
      <c r="G2856" s="7"/>
      <c r="H2856" s="1142">
        <v>131760</v>
      </c>
      <c r="I2856" s="1142"/>
      <c r="J2856" s="1142"/>
      <c r="K2856" s="1144">
        <v>31545</v>
      </c>
      <c r="L2856" s="1145"/>
      <c r="M2856" s="818"/>
      <c r="N2856" s="34"/>
    </row>
    <row r="2857" spans="1:18" ht="24">
      <c r="A2857" s="3"/>
      <c r="B2857" s="3"/>
      <c r="C2857" s="1168"/>
      <c r="D2857" s="819">
        <v>1947</v>
      </c>
      <c r="E2857" s="1144" t="s">
        <v>73</v>
      </c>
      <c r="F2857" s="1145"/>
      <c r="G2857" s="7"/>
      <c r="H2857" s="1142">
        <v>3690</v>
      </c>
      <c r="I2857" s="1142"/>
      <c r="J2857" s="1142"/>
      <c r="K2857" s="1144">
        <v>1095</v>
      </c>
      <c r="L2857" s="1145"/>
      <c r="M2857" s="818"/>
      <c r="N2857" s="34"/>
    </row>
    <row r="2858" spans="1:18" ht="24.75">
      <c r="A2858" s="3"/>
      <c r="B2858" s="3"/>
      <c r="C2858" s="1168"/>
      <c r="D2858" s="819">
        <v>1978</v>
      </c>
      <c r="E2858" s="1144" t="s">
        <v>74</v>
      </c>
      <c r="F2858" s="1145"/>
      <c r="G2858" s="7"/>
      <c r="H2858" s="1142">
        <v>21000</v>
      </c>
      <c r="I2858" s="1142"/>
      <c r="J2858" s="1142"/>
      <c r="K2858" s="1144">
        <v>3000</v>
      </c>
      <c r="L2858" s="1145"/>
      <c r="M2858" s="818"/>
      <c r="N2858" s="31"/>
    </row>
    <row r="2859" spans="1:18" ht="24.75">
      <c r="A2859" s="3"/>
      <c r="B2859" s="3"/>
      <c r="C2859" s="1168"/>
      <c r="D2859" s="819">
        <v>2347</v>
      </c>
      <c r="E2859" s="1144" t="s">
        <v>600</v>
      </c>
      <c r="F2859" s="1145"/>
      <c r="G2859" s="7"/>
      <c r="H2859" s="1173">
        <v>8882</v>
      </c>
      <c r="I2859" s="1174"/>
      <c r="J2859" s="1175"/>
      <c r="K2859" s="1144">
        <v>546</v>
      </c>
      <c r="L2859" s="1145"/>
      <c r="M2859" s="818"/>
      <c r="N2859" s="31"/>
    </row>
    <row r="2860" spans="1:18" ht="24">
      <c r="A2860" s="3"/>
      <c r="B2860" s="3"/>
      <c r="C2860" s="1169"/>
      <c r="D2860" s="819">
        <v>2363</v>
      </c>
      <c r="E2860" s="1144" t="s">
        <v>72</v>
      </c>
      <c r="F2860" s="1145"/>
      <c r="G2860" s="7"/>
      <c r="H2860" s="1142">
        <v>25000</v>
      </c>
      <c r="I2860" s="1142"/>
      <c r="J2860" s="1142"/>
      <c r="K2860" s="1143">
        <v>5000</v>
      </c>
      <c r="L2860" s="1143"/>
      <c r="M2860" s="38"/>
      <c r="N2860" s="30"/>
    </row>
    <row r="2861" spans="1:18" ht="24">
      <c r="A2861" s="3"/>
      <c r="B2861" s="3"/>
      <c r="C2861" s="7"/>
      <c r="D2861" s="819">
        <v>1518</v>
      </c>
      <c r="E2861" s="1144" t="s">
        <v>594</v>
      </c>
      <c r="F2861" s="1145"/>
      <c r="G2861" s="7"/>
      <c r="H2861" s="1142">
        <v>500</v>
      </c>
      <c r="I2861" s="1142"/>
      <c r="J2861" s="1142"/>
      <c r="K2861" s="1144">
        <v>500</v>
      </c>
      <c r="L2861" s="1145"/>
      <c r="M2861" s="824"/>
      <c r="N2861" s="7"/>
    </row>
    <row r="2862" spans="1:18" ht="15.75">
      <c r="A2862" s="3"/>
      <c r="B2862" s="3"/>
      <c r="C2862" s="7"/>
      <c r="D2862" s="819">
        <v>1940</v>
      </c>
      <c r="E2862" s="1146" t="s">
        <v>71</v>
      </c>
      <c r="F2862" s="1146"/>
      <c r="G2862" s="7"/>
      <c r="H2862" s="1142">
        <v>6000</v>
      </c>
      <c r="I2862" s="1142"/>
      <c r="J2862" s="1142"/>
      <c r="K2862" s="1144">
        <v>1000</v>
      </c>
      <c r="L2862" s="1145"/>
      <c r="M2862" s="795"/>
      <c r="N2862" s="7"/>
    </row>
    <row r="2863" spans="1:18" ht="24">
      <c r="A2863" s="3"/>
      <c r="B2863" s="3"/>
      <c r="C2863" s="7"/>
      <c r="D2863" s="819"/>
      <c r="E2863" s="1146"/>
      <c r="F2863" s="1146"/>
      <c r="G2863" s="36"/>
      <c r="H2863" s="1142"/>
      <c r="I2863" s="1142"/>
      <c r="J2863" s="1142"/>
      <c r="K2863" s="824"/>
      <c r="L2863" s="824"/>
      <c r="M2863" s="824"/>
      <c r="N2863" s="7"/>
    </row>
    <row r="2864" spans="1:18" ht="15.75">
      <c r="A2864" s="3"/>
      <c r="B2864" s="3"/>
      <c r="C2864" s="7"/>
      <c r="D2864" s="819"/>
      <c r="E2864" s="1146"/>
      <c r="F2864" s="1146"/>
      <c r="G2864" s="36"/>
      <c r="H2864" s="1142"/>
      <c r="I2864" s="1142"/>
      <c r="J2864" s="1142"/>
      <c r="K2864" s="7"/>
      <c r="L2864" s="7"/>
      <c r="M2864" s="7"/>
      <c r="N2864" s="7"/>
    </row>
    <row r="2865" spans="1:14" ht="15.75">
      <c r="A2865" s="3"/>
      <c r="B2865" s="3"/>
      <c r="C2865" s="7"/>
      <c r="D2865" s="819"/>
      <c r="E2865" s="1146"/>
      <c r="F2865" s="1146"/>
      <c r="G2865" s="36"/>
      <c r="H2865" s="1142"/>
      <c r="I2865" s="1142"/>
      <c r="J2865" s="1142"/>
      <c r="K2865" s="7"/>
      <c r="L2865" s="7"/>
      <c r="M2865" s="7"/>
      <c r="N2865" s="7"/>
    </row>
    <row r="2866" spans="1:14" ht="15.75">
      <c r="A2866" s="3"/>
      <c r="B2866" s="3"/>
      <c r="C2866" s="7"/>
      <c r="D2866" s="819"/>
      <c r="E2866" s="1146"/>
      <c r="F2866" s="1146"/>
      <c r="G2866" s="32"/>
      <c r="H2866" s="1147"/>
      <c r="I2866" s="1147"/>
      <c r="J2866" s="1147"/>
      <c r="K2866" s="7"/>
      <c r="L2866" s="7"/>
      <c r="M2866" s="7"/>
      <c r="N2866" s="7"/>
    </row>
    <row r="2867" spans="1:14" ht="15.75">
      <c r="A2867" s="3"/>
      <c r="B2867" s="3"/>
      <c r="C2867" s="7"/>
      <c r="D2867" s="819"/>
      <c r="E2867" s="1148" t="s">
        <v>190</v>
      </c>
      <c r="F2867" s="1149"/>
      <c r="G2867" s="796"/>
      <c r="H2867" s="1138">
        <f>SUM(H2854:J2863)</f>
        <v>297956</v>
      </c>
      <c r="I2867" s="1150"/>
      <c r="J2867" s="1139"/>
      <c r="K2867" s="1151">
        <f>SUM(K2854:L2862)</f>
        <v>48395</v>
      </c>
      <c r="L2867" s="1152"/>
      <c r="M2867" s="1138" t="s">
        <v>601</v>
      </c>
      <c r="N2867" s="1139"/>
    </row>
    <row r="2870" spans="1:14" ht="18.75">
      <c r="A2870" s="1140" t="s">
        <v>12</v>
      </c>
      <c r="B2870" s="1140"/>
      <c r="C2870" s="1140"/>
      <c r="D2870" s="1141" t="s">
        <v>588</v>
      </c>
      <c r="E2870" s="1141"/>
      <c r="F2870" s="1141"/>
      <c r="G2870" s="1141"/>
      <c r="H2870" s="1141"/>
      <c r="I2870" s="19"/>
      <c r="J2870" s="5"/>
      <c r="K2870" s="5"/>
      <c r="L2870" s="820" t="s">
        <v>13</v>
      </c>
      <c r="M2870" s="820"/>
      <c r="N2870" s="820"/>
    </row>
    <row r="2871" spans="1:14" ht="66" customHeight="1">
      <c r="A2871" s="1176" t="s">
        <v>639</v>
      </c>
      <c r="B2871" s="1176"/>
      <c r="C2871" s="1176"/>
      <c r="D2871" s="1176"/>
      <c r="E2871" s="1176"/>
      <c r="F2871" s="1176"/>
      <c r="G2871" s="1176"/>
      <c r="H2871" s="1176"/>
      <c r="I2871" s="1176"/>
      <c r="J2871" s="1176"/>
      <c r="K2871" s="1176"/>
      <c r="L2871" s="1176"/>
      <c r="M2871" s="1176"/>
      <c r="N2871" s="1176"/>
    </row>
    <row r="2872" spans="1:14" ht="15.75">
      <c r="A2872" s="1177" t="s">
        <v>23</v>
      </c>
      <c r="B2872" s="1177"/>
      <c r="C2872" s="46">
        <v>45114</v>
      </c>
      <c r="D2872" s="10"/>
      <c r="E2872" s="1178" t="s">
        <v>21</v>
      </c>
      <c r="F2872" s="1178"/>
      <c r="G2872" s="1178"/>
      <c r="H2872" s="11"/>
      <c r="I2872" s="8"/>
      <c r="J2872" s="8"/>
      <c r="K2872" s="8"/>
      <c r="L2872" s="8"/>
      <c r="M2872" s="8"/>
      <c r="N2872" s="8"/>
    </row>
    <row r="2873" spans="1:14" ht="15.75">
      <c r="A2873" s="1179">
        <v>0</v>
      </c>
      <c r="B2873" s="1179"/>
      <c r="C2873" s="828" t="s">
        <v>27</v>
      </c>
      <c r="D2873" s="12"/>
      <c r="E2873" s="1180" t="s">
        <v>20</v>
      </c>
      <c r="F2873" s="1180"/>
      <c r="G2873" s="1180"/>
      <c r="H2873" s="1180"/>
      <c r="I2873" s="8"/>
      <c r="J2873" s="1181">
        <v>45108</v>
      </c>
      <c r="K2873" s="1182"/>
      <c r="L2873" s="1183"/>
      <c r="M2873" s="13"/>
      <c r="N2873" s="12"/>
    </row>
    <row r="2874" spans="1:14" ht="15.75">
      <c r="A2874" s="1179" t="s">
        <v>15</v>
      </c>
      <c r="B2874" s="1179"/>
      <c r="C2874" s="828" t="s">
        <v>17</v>
      </c>
      <c r="D2874" s="12"/>
      <c r="E2874" s="1180" t="s">
        <v>18</v>
      </c>
      <c r="F2874" s="1180"/>
      <c r="G2874" s="1180"/>
      <c r="H2874" s="1180"/>
      <c r="I2874" s="8"/>
      <c r="J2874" s="1184" t="s">
        <v>641</v>
      </c>
      <c r="K2874" s="1184"/>
      <c r="L2874" s="1184"/>
      <c r="M2874" s="1184"/>
      <c r="N2874" s="1184"/>
    </row>
    <row r="2875" spans="1:14" ht="18.75">
      <c r="A2875" s="1179" t="s">
        <v>16</v>
      </c>
      <c r="B2875" s="1179"/>
      <c r="C2875" s="829">
        <v>90076934</v>
      </c>
      <c r="D2875" s="10"/>
      <c r="E2875" s="1178" t="s">
        <v>19</v>
      </c>
      <c r="F2875" s="1178"/>
      <c r="G2875" s="1178"/>
      <c r="H2875" s="1178"/>
      <c r="I2875" s="1178"/>
      <c r="J2875" s="1185" t="s">
        <v>628</v>
      </c>
      <c r="K2875" s="1186"/>
      <c r="L2875" s="1186"/>
      <c r="M2875" s="1186"/>
      <c r="N2875" s="1187"/>
    </row>
    <row r="2876" spans="1:14" ht="15.75">
      <c r="A2876" s="1188" t="s">
        <v>0</v>
      </c>
      <c r="B2876" s="1188"/>
      <c r="C2876" s="33">
        <v>8220367643427</v>
      </c>
      <c r="D2876" s="8"/>
      <c r="E2876" s="1180" t="s">
        <v>22</v>
      </c>
      <c r="F2876" s="1180"/>
      <c r="G2876" s="1180"/>
      <c r="H2876" s="1189" t="s">
        <v>57</v>
      </c>
      <c r="I2876" s="1189"/>
      <c r="J2876" s="1190" t="s">
        <v>24</v>
      </c>
      <c r="K2876" s="1190"/>
      <c r="L2876" s="1190"/>
      <c r="M2876" s="1182" t="s">
        <v>598</v>
      </c>
      <c r="N2876" s="1183"/>
    </row>
    <row r="2877" spans="1:14" ht="15.75">
      <c r="A2877" s="1151" t="s">
        <v>1</v>
      </c>
      <c r="B2877" s="1153"/>
      <c r="C2877" s="1154"/>
      <c r="D2877" s="1155" t="s">
        <v>2</v>
      </c>
      <c r="E2877" s="1156"/>
      <c r="F2877" s="1156"/>
      <c r="G2877" s="1156"/>
      <c r="H2877" s="1156"/>
      <c r="I2877" s="1156"/>
      <c r="J2877" s="1156"/>
      <c r="K2877" s="1156"/>
      <c r="L2877" s="1157"/>
      <c r="M2877" s="1158"/>
      <c r="N2877" s="1158"/>
    </row>
    <row r="2878" spans="1:14" ht="15.75">
      <c r="A2878" s="1161" t="s">
        <v>3</v>
      </c>
      <c r="B2878" s="1161" t="s">
        <v>4</v>
      </c>
      <c r="C2878" s="1163" t="s">
        <v>5</v>
      </c>
      <c r="D2878" s="1165" t="s">
        <v>6</v>
      </c>
      <c r="E2878" s="1151" t="s">
        <v>7</v>
      </c>
      <c r="F2878" s="1153"/>
      <c r="G2878" s="1153"/>
      <c r="H2878" s="1153"/>
      <c r="I2878" s="1153"/>
      <c r="J2878" s="1153"/>
      <c r="K2878" s="1153"/>
      <c r="L2878" s="1154"/>
      <c r="M2878" s="1159"/>
      <c r="N2878" s="1159"/>
    </row>
    <row r="2879" spans="1:14" ht="15.75">
      <c r="A2879" s="1162"/>
      <c r="B2879" s="1162"/>
      <c r="C2879" s="1164"/>
      <c r="D2879" s="1166"/>
      <c r="E2879" s="1151" t="s">
        <v>8</v>
      </c>
      <c r="F2879" s="1153"/>
      <c r="G2879" s="1153"/>
      <c r="H2879" s="1153"/>
      <c r="I2879" s="1153"/>
      <c r="J2879" s="1153"/>
      <c r="K2879" s="1154"/>
      <c r="L2879" s="23" t="s">
        <v>9</v>
      </c>
      <c r="M2879" s="1160"/>
      <c r="N2879" s="1160"/>
    </row>
    <row r="2880" spans="1:14" ht="15.75">
      <c r="A2880" s="3"/>
      <c r="B2880" s="3"/>
      <c r="C2880" s="1167" t="s">
        <v>638</v>
      </c>
      <c r="D2880" s="830" t="s">
        <v>29</v>
      </c>
      <c r="E2880" s="1138" t="s">
        <v>38</v>
      </c>
      <c r="F2880" s="1150"/>
      <c r="G2880" s="1150"/>
      <c r="H2880" s="1150"/>
      <c r="I2880" s="1150"/>
      <c r="J2880" s="1139"/>
      <c r="K2880" s="1170" t="s">
        <v>615</v>
      </c>
      <c r="L2880" s="1171"/>
      <c r="M2880" s="1172"/>
      <c r="N2880" s="7"/>
    </row>
    <row r="2881" spans="1:14" ht="24">
      <c r="A2881" s="3"/>
      <c r="B2881" s="3"/>
      <c r="C2881" s="1168"/>
      <c r="D2881" s="29">
        <v>1</v>
      </c>
      <c r="E2881" s="1144" t="s">
        <v>30</v>
      </c>
      <c r="F2881" s="1145"/>
      <c r="G2881" s="7"/>
      <c r="H2881" s="1142">
        <v>87840</v>
      </c>
      <c r="I2881" s="1142"/>
      <c r="J2881" s="1142"/>
      <c r="K2881" s="1144">
        <v>1140</v>
      </c>
      <c r="L2881" s="1145"/>
      <c r="M2881" s="35"/>
      <c r="N2881" s="34"/>
    </row>
    <row r="2882" spans="1:14" ht="24">
      <c r="A2882" s="3"/>
      <c r="B2882" s="3"/>
      <c r="C2882" s="1168"/>
      <c r="D2882" s="826">
        <v>1001</v>
      </c>
      <c r="E2882" s="1144" t="s">
        <v>31</v>
      </c>
      <c r="F2882" s="1145"/>
      <c r="G2882" s="7"/>
      <c r="H2882" s="1142">
        <v>13284</v>
      </c>
      <c r="I2882" s="1142"/>
      <c r="J2882" s="1142"/>
      <c r="K2882" s="1144">
        <v>4569</v>
      </c>
      <c r="L2882" s="1145"/>
      <c r="M2882" s="35"/>
      <c r="N2882" s="34"/>
    </row>
    <row r="2883" spans="1:14" ht="24">
      <c r="A2883" s="3"/>
      <c r="B2883" s="3"/>
      <c r="C2883" s="1168"/>
      <c r="D2883" s="826">
        <v>1810</v>
      </c>
      <c r="E2883" s="1144" t="s">
        <v>595</v>
      </c>
      <c r="F2883" s="1145"/>
      <c r="G2883" s="7"/>
      <c r="H2883" s="1142">
        <v>131760</v>
      </c>
      <c r="I2883" s="1142"/>
      <c r="J2883" s="1142"/>
      <c r="K2883" s="1144">
        <v>31530</v>
      </c>
      <c r="L2883" s="1145"/>
      <c r="M2883" s="825"/>
      <c r="N2883" s="34"/>
    </row>
    <row r="2884" spans="1:14" ht="24">
      <c r="A2884" s="3"/>
      <c r="B2884" s="3"/>
      <c r="C2884" s="1168"/>
      <c r="D2884" s="826">
        <v>1947</v>
      </c>
      <c r="E2884" s="1144" t="s">
        <v>73</v>
      </c>
      <c r="F2884" s="1145"/>
      <c r="G2884" s="7"/>
      <c r="H2884" s="1142">
        <v>3690</v>
      </c>
      <c r="I2884" s="1142"/>
      <c r="J2884" s="1142"/>
      <c r="K2884" s="1144">
        <v>1269</v>
      </c>
      <c r="L2884" s="1145"/>
      <c r="M2884" s="825"/>
      <c r="N2884" s="34"/>
    </row>
    <row r="2885" spans="1:14" ht="24.75">
      <c r="A2885" s="3"/>
      <c r="B2885" s="3"/>
      <c r="C2885" s="1168"/>
      <c r="D2885" s="826">
        <v>1978</v>
      </c>
      <c r="E2885" s="1144" t="s">
        <v>74</v>
      </c>
      <c r="F2885" s="1145"/>
      <c r="G2885" s="7"/>
      <c r="H2885" s="1142">
        <v>21000</v>
      </c>
      <c r="I2885" s="1142"/>
      <c r="J2885" s="1142"/>
      <c r="K2885" s="1144">
        <v>3000</v>
      </c>
      <c r="L2885" s="1145"/>
      <c r="M2885" s="825"/>
      <c r="N2885" s="31"/>
    </row>
    <row r="2886" spans="1:14" ht="24.75">
      <c r="A2886" s="3"/>
      <c r="B2886" s="3"/>
      <c r="C2886" s="1168"/>
      <c r="D2886" s="826">
        <v>2347</v>
      </c>
      <c r="E2886" s="1144" t="s">
        <v>600</v>
      </c>
      <c r="F2886" s="1145"/>
      <c r="G2886" s="7"/>
      <c r="H2886" s="1173">
        <v>8882</v>
      </c>
      <c r="I2886" s="1174"/>
      <c r="J2886" s="1175"/>
      <c r="K2886" s="1144">
        <v>546</v>
      </c>
      <c r="L2886" s="1145"/>
      <c r="M2886" s="825"/>
      <c r="N2886" s="31"/>
    </row>
    <row r="2887" spans="1:14" ht="24">
      <c r="A2887" s="3"/>
      <c r="B2887" s="3"/>
      <c r="C2887" s="1169"/>
      <c r="D2887" s="826">
        <v>2363</v>
      </c>
      <c r="E2887" s="1144" t="s">
        <v>72</v>
      </c>
      <c r="F2887" s="1145"/>
      <c r="G2887" s="7"/>
      <c r="H2887" s="1142">
        <v>25000</v>
      </c>
      <c r="I2887" s="1142"/>
      <c r="J2887" s="1142"/>
      <c r="K2887" s="1143">
        <v>5000</v>
      </c>
      <c r="L2887" s="1143"/>
      <c r="M2887" s="38"/>
      <c r="N2887" s="30"/>
    </row>
    <row r="2888" spans="1:14" ht="24">
      <c r="A2888" s="3"/>
      <c r="B2888" s="3"/>
      <c r="C2888" s="7"/>
      <c r="D2888" s="826">
        <v>1518</v>
      </c>
      <c r="E2888" s="1144" t="s">
        <v>594</v>
      </c>
      <c r="F2888" s="1145"/>
      <c r="G2888" s="7"/>
      <c r="H2888" s="1142">
        <v>500</v>
      </c>
      <c r="I2888" s="1142"/>
      <c r="J2888" s="1142"/>
      <c r="K2888" s="1144">
        <v>500</v>
      </c>
      <c r="L2888" s="1145"/>
      <c r="M2888" s="831"/>
      <c r="N2888" s="7"/>
    </row>
    <row r="2889" spans="1:14" ht="15.75">
      <c r="A2889" s="3"/>
      <c r="B2889" s="3"/>
      <c r="C2889" s="7"/>
      <c r="D2889" s="826">
        <v>1940</v>
      </c>
      <c r="E2889" s="1146" t="s">
        <v>71</v>
      </c>
      <c r="F2889" s="1146"/>
      <c r="G2889" s="7"/>
      <c r="H2889" s="1142">
        <v>6000</v>
      </c>
      <c r="I2889" s="1142"/>
      <c r="J2889" s="1142"/>
      <c r="K2889" s="1144">
        <v>1000</v>
      </c>
      <c r="L2889" s="1145"/>
      <c r="M2889" s="795"/>
      <c r="N2889" s="7"/>
    </row>
    <row r="2890" spans="1:14" ht="24">
      <c r="A2890" s="3"/>
      <c r="B2890" s="3"/>
      <c r="C2890" s="7"/>
      <c r="D2890" s="826"/>
      <c r="E2890" s="1146"/>
      <c r="F2890" s="1146"/>
      <c r="G2890" s="36"/>
      <c r="H2890" s="1142"/>
      <c r="I2890" s="1142"/>
      <c r="J2890" s="1142"/>
      <c r="K2890" s="831"/>
      <c r="L2890" s="831"/>
      <c r="M2890" s="831"/>
      <c r="N2890" s="7"/>
    </row>
    <row r="2891" spans="1:14" ht="15.75">
      <c r="A2891" s="3"/>
      <c r="B2891" s="3"/>
      <c r="C2891" s="7"/>
      <c r="D2891" s="826"/>
      <c r="E2891" s="1146"/>
      <c r="F2891" s="1146"/>
      <c r="G2891" s="36"/>
      <c r="H2891" s="1142"/>
      <c r="I2891" s="1142"/>
      <c r="J2891" s="1142"/>
      <c r="K2891" s="7"/>
      <c r="L2891" s="7"/>
      <c r="M2891" s="7"/>
      <c r="N2891" s="7"/>
    </row>
    <row r="2892" spans="1:14" ht="15.75">
      <c r="A2892" s="3"/>
      <c r="B2892" s="3"/>
      <c r="C2892" s="7"/>
      <c r="D2892" s="826"/>
      <c r="E2892" s="1146"/>
      <c r="F2892" s="1146"/>
      <c r="G2892" s="36"/>
      <c r="H2892" s="1142"/>
      <c r="I2892" s="1142"/>
      <c r="J2892" s="1142"/>
      <c r="K2892" s="7"/>
      <c r="L2892" s="7"/>
      <c r="M2892" s="7"/>
      <c r="N2892" s="7"/>
    </row>
    <row r="2893" spans="1:14" ht="15.75">
      <c r="A2893" s="3"/>
      <c r="B2893" s="3"/>
      <c r="C2893" s="7"/>
      <c r="D2893" s="826"/>
      <c r="E2893" s="1146"/>
      <c r="F2893" s="1146"/>
      <c r="G2893" s="32"/>
      <c r="H2893" s="1147"/>
      <c r="I2893" s="1147"/>
      <c r="J2893" s="1147"/>
      <c r="K2893" s="7"/>
      <c r="L2893" s="7"/>
      <c r="M2893" s="7"/>
      <c r="N2893" s="7"/>
    </row>
    <row r="2894" spans="1:14" ht="15.75">
      <c r="A2894" s="3"/>
      <c r="B2894" s="3"/>
      <c r="C2894" s="7"/>
      <c r="D2894" s="826"/>
      <c r="E2894" s="1148" t="s">
        <v>190</v>
      </c>
      <c r="F2894" s="1149"/>
      <c r="G2894" s="796"/>
      <c r="H2894" s="1138">
        <f>SUM(H2881:J2890)</f>
        <v>297956</v>
      </c>
      <c r="I2894" s="1150"/>
      <c r="J2894" s="1139"/>
      <c r="K2894" s="1151">
        <f>SUM(K2881:L2889)</f>
        <v>48554</v>
      </c>
      <c r="L2894" s="1152"/>
      <c r="M2894" s="1138" t="s">
        <v>601</v>
      </c>
      <c r="N2894" s="1139"/>
    </row>
    <row r="2897" spans="1:14" ht="18.75">
      <c r="A2897" s="1140" t="s">
        <v>12</v>
      </c>
      <c r="B2897" s="1140"/>
      <c r="C2897" s="1140"/>
      <c r="D2897" s="1141" t="s">
        <v>588</v>
      </c>
      <c r="E2897" s="1141"/>
      <c r="F2897" s="1141"/>
      <c r="G2897" s="1141"/>
      <c r="H2897" s="1141"/>
      <c r="I2897" s="19"/>
      <c r="J2897" s="5"/>
      <c r="K2897" s="5"/>
      <c r="L2897" s="827" t="s">
        <v>13</v>
      </c>
      <c r="M2897" s="827"/>
      <c r="N2897" s="827"/>
    </row>
    <row r="2899" spans="1:14" ht="66" customHeight="1">
      <c r="A2899" s="1176" t="s">
        <v>642</v>
      </c>
      <c r="B2899" s="1176"/>
      <c r="C2899" s="1176"/>
      <c r="D2899" s="1176"/>
      <c r="E2899" s="1176"/>
      <c r="F2899" s="1176"/>
      <c r="G2899" s="1176"/>
      <c r="H2899" s="1176"/>
      <c r="I2899" s="1176"/>
      <c r="J2899" s="1176"/>
      <c r="K2899" s="1176"/>
      <c r="L2899" s="1176"/>
      <c r="M2899" s="1176"/>
      <c r="N2899" s="1176"/>
    </row>
    <row r="2900" spans="1:14" ht="15.75">
      <c r="A2900" s="1177" t="s">
        <v>23</v>
      </c>
      <c r="B2900" s="1177"/>
      <c r="C2900" s="46"/>
      <c r="D2900" s="10"/>
      <c r="E2900" s="1178" t="s">
        <v>21</v>
      </c>
      <c r="F2900" s="1178"/>
      <c r="G2900" s="1178"/>
      <c r="H2900" s="11"/>
      <c r="I2900" s="8"/>
      <c r="J2900" s="8"/>
      <c r="K2900" s="8"/>
      <c r="L2900" s="8"/>
      <c r="M2900" s="8"/>
      <c r="N2900" s="8"/>
    </row>
    <row r="2901" spans="1:14" ht="15.75">
      <c r="A2901" s="1179">
        <v>0</v>
      </c>
      <c r="B2901" s="1179"/>
      <c r="C2901" s="835" t="s">
        <v>27</v>
      </c>
      <c r="D2901" s="12"/>
      <c r="E2901" s="1180" t="s">
        <v>20</v>
      </c>
      <c r="F2901" s="1180"/>
      <c r="G2901" s="1180"/>
      <c r="H2901" s="1180"/>
      <c r="I2901" s="8"/>
      <c r="J2901" s="1181">
        <v>45108</v>
      </c>
      <c r="K2901" s="1182"/>
      <c r="L2901" s="1183"/>
      <c r="M2901" s="13"/>
      <c r="N2901" s="12"/>
    </row>
    <row r="2902" spans="1:14" ht="15.75">
      <c r="A2902" s="1179" t="s">
        <v>15</v>
      </c>
      <c r="B2902" s="1179"/>
      <c r="C2902" s="835" t="s">
        <v>17</v>
      </c>
      <c r="D2902" s="12"/>
      <c r="E2902" s="1180" t="s">
        <v>18</v>
      </c>
      <c r="F2902" s="1180"/>
      <c r="G2902" s="1180"/>
      <c r="H2902" s="1180"/>
      <c r="I2902" s="8"/>
      <c r="J2902" s="1184"/>
      <c r="K2902" s="1184"/>
      <c r="L2902" s="1184"/>
      <c r="M2902" s="1184"/>
      <c r="N2902" s="1184"/>
    </row>
    <row r="2903" spans="1:14" ht="18.75">
      <c r="A2903" s="1179" t="s">
        <v>16</v>
      </c>
      <c r="B2903" s="1179"/>
      <c r="C2903" s="836"/>
      <c r="D2903" s="10"/>
      <c r="E2903" s="1178" t="s">
        <v>19</v>
      </c>
      <c r="F2903" s="1178"/>
      <c r="G2903" s="1178"/>
      <c r="H2903" s="1178"/>
      <c r="I2903" s="1178"/>
      <c r="J2903" s="1185"/>
      <c r="K2903" s="1186"/>
      <c r="L2903" s="1186"/>
      <c r="M2903" s="1186"/>
      <c r="N2903" s="1187"/>
    </row>
    <row r="2904" spans="1:14" ht="15.75">
      <c r="A2904" s="1188" t="s">
        <v>0</v>
      </c>
      <c r="B2904" s="1188"/>
      <c r="C2904" s="33"/>
      <c r="D2904" s="8"/>
      <c r="E2904" s="1180" t="s">
        <v>22</v>
      </c>
      <c r="F2904" s="1180"/>
      <c r="G2904" s="1180"/>
      <c r="H2904" s="1189" t="s">
        <v>57</v>
      </c>
      <c r="I2904" s="1189"/>
      <c r="J2904" s="1190" t="s">
        <v>24</v>
      </c>
      <c r="K2904" s="1190"/>
      <c r="L2904" s="1190"/>
      <c r="M2904" s="1182" t="s">
        <v>598</v>
      </c>
      <c r="N2904" s="1183"/>
    </row>
    <row r="2905" spans="1:14" ht="15.75">
      <c r="A2905" s="1151" t="s">
        <v>1</v>
      </c>
      <c r="B2905" s="1153"/>
      <c r="C2905" s="1154"/>
      <c r="D2905" s="1155" t="s">
        <v>2</v>
      </c>
      <c r="E2905" s="1156"/>
      <c r="F2905" s="1156"/>
      <c r="G2905" s="1156"/>
      <c r="H2905" s="1156"/>
      <c r="I2905" s="1156"/>
      <c r="J2905" s="1156"/>
      <c r="K2905" s="1156"/>
      <c r="L2905" s="1157"/>
      <c r="M2905" s="1158"/>
      <c r="N2905" s="1158"/>
    </row>
    <row r="2906" spans="1:14" ht="15.75">
      <c r="A2906" s="1161" t="s">
        <v>3</v>
      </c>
      <c r="B2906" s="1161" t="s">
        <v>4</v>
      </c>
      <c r="C2906" s="1163" t="s">
        <v>5</v>
      </c>
      <c r="D2906" s="1165" t="s">
        <v>6</v>
      </c>
      <c r="E2906" s="1151" t="s">
        <v>7</v>
      </c>
      <c r="F2906" s="1153"/>
      <c r="G2906" s="1153"/>
      <c r="H2906" s="1153"/>
      <c r="I2906" s="1153"/>
      <c r="J2906" s="1153"/>
      <c r="K2906" s="1153"/>
      <c r="L2906" s="1154"/>
      <c r="M2906" s="1159"/>
      <c r="N2906" s="1159"/>
    </row>
    <row r="2907" spans="1:14" ht="15.75">
      <c r="A2907" s="1162"/>
      <c r="B2907" s="1162"/>
      <c r="C2907" s="1164"/>
      <c r="D2907" s="1166"/>
      <c r="E2907" s="1151" t="s">
        <v>8</v>
      </c>
      <c r="F2907" s="1153"/>
      <c r="G2907" s="1153"/>
      <c r="H2907" s="1153"/>
      <c r="I2907" s="1153"/>
      <c r="J2907" s="1153"/>
      <c r="K2907" s="1154"/>
      <c r="L2907" s="23" t="s">
        <v>9</v>
      </c>
      <c r="M2907" s="1160"/>
      <c r="N2907" s="1160"/>
    </row>
    <row r="2908" spans="1:14" ht="15.75">
      <c r="A2908" s="3"/>
      <c r="B2908" s="3"/>
      <c r="C2908" s="1167" t="s">
        <v>638</v>
      </c>
      <c r="D2908" s="837" t="s">
        <v>29</v>
      </c>
      <c r="E2908" s="1138" t="s">
        <v>38</v>
      </c>
      <c r="F2908" s="1150"/>
      <c r="G2908" s="1150"/>
      <c r="H2908" s="1150"/>
      <c r="I2908" s="1150"/>
      <c r="J2908" s="1139"/>
      <c r="K2908" s="1170" t="s">
        <v>615</v>
      </c>
      <c r="L2908" s="1171"/>
      <c r="M2908" s="1172"/>
      <c r="N2908" s="7"/>
    </row>
    <row r="2909" spans="1:14" ht="24">
      <c r="A2909" s="3"/>
      <c r="B2909" s="3"/>
      <c r="C2909" s="1168"/>
      <c r="D2909" s="29">
        <v>1</v>
      </c>
      <c r="E2909" s="1144" t="s">
        <v>30</v>
      </c>
      <c r="F2909" s="1145"/>
      <c r="G2909" s="7"/>
      <c r="H2909" s="1142">
        <v>87840</v>
      </c>
      <c r="I2909" s="1142"/>
      <c r="J2909" s="1142"/>
      <c r="K2909" s="1144">
        <v>1140</v>
      </c>
      <c r="L2909" s="1145"/>
      <c r="M2909" s="35"/>
      <c r="N2909" s="34"/>
    </row>
    <row r="2910" spans="1:14" ht="24">
      <c r="A2910" s="3"/>
      <c r="B2910" s="3"/>
      <c r="C2910" s="1168"/>
      <c r="D2910" s="833">
        <v>1001</v>
      </c>
      <c r="E2910" s="1144" t="s">
        <v>31</v>
      </c>
      <c r="F2910" s="1145"/>
      <c r="G2910" s="7"/>
      <c r="H2910" s="1142">
        <v>13284</v>
      </c>
      <c r="I2910" s="1142"/>
      <c r="J2910" s="1142"/>
      <c r="K2910" s="1144">
        <v>4569</v>
      </c>
      <c r="L2910" s="1145"/>
      <c r="M2910" s="35"/>
      <c r="N2910" s="34"/>
    </row>
    <row r="2911" spans="1:14" ht="24">
      <c r="A2911" s="3"/>
      <c r="B2911" s="3"/>
      <c r="C2911" s="1168"/>
      <c r="D2911" s="833">
        <v>1810</v>
      </c>
      <c r="E2911" s="1144" t="s">
        <v>595</v>
      </c>
      <c r="F2911" s="1145"/>
      <c r="G2911" s="7"/>
      <c r="H2911" s="1142">
        <v>131760</v>
      </c>
      <c r="I2911" s="1142"/>
      <c r="J2911" s="1142"/>
      <c r="K2911" s="1144">
        <v>31530</v>
      </c>
      <c r="L2911" s="1145"/>
      <c r="M2911" s="832"/>
      <c r="N2911" s="34"/>
    </row>
    <row r="2912" spans="1:14" ht="24">
      <c r="A2912" s="3"/>
      <c r="B2912" s="3"/>
      <c r="C2912" s="1168"/>
      <c r="D2912" s="833">
        <v>1947</v>
      </c>
      <c r="E2912" s="1144" t="s">
        <v>73</v>
      </c>
      <c r="F2912" s="1145"/>
      <c r="G2912" s="7"/>
      <c r="H2912" s="1142">
        <v>3690</v>
      </c>
      <c r="I2912" s="1142"/>
      <c r="J2912" s="1142"/>
      <c r="K2912" s="1144">
        <v>1269</v>
      </c>
      <c r="L2912" s="1145"/>
      <c r="M2912" s="832"/>
      <c r="N2912" s="34"/>
    </row>
    <row r="2913" spans="1:14" ht="24.75">
      <c r="A2913" s="3"/>
      <c r="B2913" s="3"/>
      <c r="C2913" s="1168"/>
      <c r="D2913" s="833">
        <v>1978</v>
      </c>
      <c r="E2913" s="1144" t="s">
        <v>74</v>
      </c>
      <c r="F2913" s="1145"/>
      <c r="G2913" s="7"/>
      <c r="H2913" s="1142">
        <v>21000</v>
      </c>
      <c r="I2913" s="1142"/>
      <c r="J2913" s="1142"/>
      <c r="K2913" s="1144">
        <v>3000</v>
      </c>
      <c r="L2913" s="1145"/>
      <c r="M2913" s="832"/>
      <c r="N2913" s="31"/>
    </row>
    <row r="2914" spans="1:14" ht="24.75">
      <c r="A2914" s="3"/>
      <c r="B2914" s="3"/>
      <c r="C2914" s="1168"/>
      <c r="D2914" s="833">
        <v>2347</v>
      </c>
      <c r="E2914" s="1144" t="s">
        <v>600</v>
      </c>
      <c r="F2914" s="1145"/>
      <c r="G2914" s="7"/>
      <c r="H2914" s="1173">
        <v>8882</v>
      </c>
      <c r="I2914" s="1174"/>
      <c r="J2914" s="1175"/>
      <c r="K2914" s="1144">
        <v>546</v>
      </c>
      <c r="L2914" s="1145"/>
      <c r="M2914" s="832"/>
      <c r="N2914" s="31"/>
    </row>
    <row r="2915" spans="1:14" ht="24">
      <c r="A2915" s="3"/>
      <c r="B2915" s="3"/>
      <c r="C2915" s="1169"/>
      <c r="D2915" s="833">
        <v>2363</v>
      </c>
      <c r="E2915" s="1144" t="s">
        <v>72</v>
      </c>
      <c r="F2915" s="1145"/>
      <c r="G2915" s="7"/>
      <c r="H2915" s="1142">
        <v>25000</v>
      </c>
      <c r="I2915" s="1142"/>
      <c r="J2915" s="1142"/>
      <c r="K2915" s="1143">
        <v>5000</v>
      </c>
      <c r="L2915" s="1143"/>
      <c r="M2915" s="38"/>
      <c r="N2915" s="30"/>
    </row>
    <row r="2916" spans="1:14" ht="24">
      <c r="A2916" s="3"/>
      <c r="B2916" s="3"/>
      <c r="C2916" s="7"/>
      <c r="D2916" s="833">
        <v>1518</v>
      </c>
      <c r="E2916" s="1144" t="s">
        <v>594</v>
      </c>
      <c r="F2916" s="1145"/>
      <c r="G2916" s="7"/>
      <c r="H2916" s="1142">
        <v>500</v>
      </c>
      <c r="I2916" s="1142"/>
      <c r="J2916" s="1142"/>
      <c r="K2916" s="1144">
        <v>500</v>
      </c>
      <c r="L2916" s="1145"/>
      <c r="M2916" s="838"/>
      <c r="N2916" s="7"/>
    </row>
    <row r="2917" spans="1:14" ht="15.75">
      <c r="A2917" s="3"/>
      <c r="B2917" s="3"/>
      <c r="C2917" s="7"/>
      <c r="D2917" s="833">
        <v>1940</v>
      </c>
      <c r="E2917" s="1146" t="s">
        <v>71</v>
      </c>
      <c r="F2917" s="1146"/>
      <c r="G2917" s="7"/>
      <c r="H2917" s="1142">
        <v>6000</v>
      </c>
      <c r="I2917" s="1142"/>
      <c r="J2917" s="1142"/>
      <c r="K2917" s="1144">
        <v>1000</v>
      </c>
      <c r="L2917" s="1145"/>
      <c r="M2917" s="795"/>
      <c r="N2917" s="7"/>
    </row>
    <row r="2918" spans="1:14" ht="24">
      <c r="A2918" s="3"/>
      <c r="B2918" s="3"/>
      <c r="C2918" s="7"/>
      <c r="D2918" s="833"/>
      <c r="E2918" s="1146"/>
      <c r="F2918" s="1146"/>
      <c r="G2918" s="36"/>
      <c r="H2918" s="1142"/>
      <c r="I2918" s="1142"/>
      <c r="J2918" s="1142"/>
      <c r="K2918" s="838"/>
      <c r="L2918" s="838"/>
      <c r="M2918" s="838"/>
      <c r="N2918" s="7"/>
    </row>
    <row r="2919" spans="1:14" ht="15.75">
      <c r="A2919" s="3"/>
      <c r="B2919" s="3"/>
      <c r="C2919" s="7"/>
      <c r="D2919" s="833"/>
      <c r="E2919" s="1146"/>
      <c r="F2919" s="1146"/>
      <c r="G2919" s="36"/>
      <c r="H2919" s="1142"/>
      <c r="I2919" s="1142"/>
      <c r="J2919" s="1142"/>
      <c r="K2919" s="7"/>
      <c r="L2919" s="7"/>
      <c r="M2919" s="7"/>
      <c r="N2919" s="7"/>
    </row>
    <row r="2920" spans="1:14" ht="15.75">
      <c r="A2920" s="3"/>
      <c r="B2920" s="3"/>
      <c r="C2920" s="7"/>
      <c r="D2920" s="833"/>
      <c r="E2920" s="1146"/>
      <c r="F2920" s="1146"/>
      <c r="G2920" s="36"/>
      <c r="H2920" s="1142"/>
      <c r="I2920" s="1142"/>
      <c r="J2920" s="1142"/>
      <c r="K2920" s="7"/>
      <c r="L2920" s="7"/>
      <c r="M2920" s="7"/>
      <c r="N2920" s="7"/>
    </row>
    <row r="2921" spans="1:14" ht="15.75">
      <c r="A2921" s="3"/>
      <c r="B2921" s="3"/>
      <c r="C2921" s="7"/>
      <c r="D2921" s="833"/>
      <c r="E2921" s="1146"/>
      <c r="F2921" s="1146"/>
      <c r="G2921" s="32"/>
      <c r="H2921" s="1147"/>
      <c r="I2921" s="1147"/>
      <c r="J2921" s="1147"/>
      <c r="K2921" s="7"/>
      <c r="L2921" s="7"/>
      <c r="M2921" s="7"/>
      <c r="N2921" s="7"/>
    </row>
    <row r="2922" spans="1:14" ht="15.75">
      <c r="A2922" s="3"/>
      <c r="B2922" s="3"/>
      <c r="C2922" s="7"/>
      <c r="D2922" s="833"/>
      <c r="E2922" s="1148" t="s">
        <v>190</v>
      </c>
      <c r="F2922" s="1149"/>
      <c r="G2922" s="796"/>
      <c r="H2922" s="1138">
        <f>SUM(H2909:J2918)</f>
        <v>297956</v>
      </c>
      <c r="I2922" s="1150"/>
      <c r="J2922" s="1139"/>
      <c r="K2922" s="1151">
        <f>SUM(K2909:L2917)</f>
        <v>48554</v>
      </c>
      <c r="L2922" s="1152"/>
      <c r="M2922" s="1138" t="s">
        <v>601</v>
      </c>
      <c r="N2922" s="1139"/>
    </row>
    <row r="2925" spans="1:14" ht="18.75">
      <c r="A2925" s="1140" t="s">
        <v>12</v>
      </c>
      <c r="B2925" s="1140"/>
      <c r="C2925" s="1140"/>
      <c r="D2925" s="1141" t="s">
        <v>588</v>
      </c>
      <c r="E2925" s="1141"/>
      <c r="F2925" s="1141"/>
      <c r="G2925" s="1141"/>
      <c r="H2925" s="1141"/>
      <c r="I2925" s="19"/>
      <c r="J2925" s="5"/>
      <c r="K2925" s="5"/>
      <c r="L2925" s="834" t="s">
        <v>13</v>
      </c>
      <c r="M2925" s="834"/>
      <c r="N2925" s="834"/>
    </row>
  </sheetData>
  <mergeCells count="7595">
    <mergeCell ref="M2922:N2922"/>
    <mergeCell ref="A2925:C2925"/>
    <mergeCell ref="D2925:H2925"/>
    <mergeCell ref="H2915:J2915"/>
    <mergeCell ref="K2915:L2915"/>
    <mergeCell ref="E2916:F2916"/>
    <mergeCell ref="H2916:J2916"/>
    <mergeCell ref="K2916:L2916"/>
    <mergeCell ref="E2917:F2917"/>
    <mergeCell ref="H2917:J2917"/>
    <mergeCell ref="K2917:L2917"/>
    <mergeCell ref="E2918:F2918"/>
    <mergeCell ref="H2918:J2918"/>
    <mergeCell ref="E2919:F2919"/>
    <mergeCell ref="H2919:J2919"/>
    <mergeCell ref="E2920:F2920"/>
    <mergeCell ref="H2920:J2920"/>
    <mergeCell ref="E2921:F2921"/>
    <mergeCell ref="H2921:J2921"/>
    <mergeCell ref="E2922:F2922"/>
    <mergeCell ref="H2922:J2922"/>
    <mergeCell ref="K2922:L2922"/>
    <mergeCell ref="A2905:C2905"/>
    <mergeCell ref="D2905:L2905"/>
    <mergeCell ref="M2905:M2907"/>
    <mergeCell ref="N2905:N2907"/>
    <mergeCell ref="A2906:A2907"/>
    <mergeCell ref="B2906:B2907"/>
    <mergeCell ref="C2906:C2907"/>
    <mergeCell ref="D2906:D2907"/>
    <mergeCell ref="E2906:L2906"/>
    <mergeCell ref="E2907:K2907"/>
    <mergeCell ref="C2908:C2915"/>
    <mergeCell ref="E2908:J2908"/>
    <mergeCell ref="K2908:M2908"/>
    <mergeCell ref="E2909:F2909"/>
    <mergeCell ref="H2909:J2909"/>
    <mergeCell ref="K2909:L2909"/>
    <mergeCell ref="E2910:F2910"/>
    <mergeCell ref="H2910:J2910"/>
    <mergeCell ref="K2910:L2910"/>
    <mergeCell ref="E2911:F2911"/>
    <mergeCell ref="H2911:J2911"/>
    <mergeCell ref="K2911:L2911"/>
    <mergeCell ref="E2912:F2912"/>
    <mergeCell ref="H2912:J2912"/>
    <mergeCell ref="K2912:L2912"/>
    <mergeCell ref="E2913:F2913"/>
    <mergeCell ref="H2913:J2913"/>
    <mergeCell ref="K2913:L2913"/>
    <mergeCell ref="E2914:F2914"/>
    <mergeCell ref="H2914:J2914"/>
    <mergeCell ref="K2914:L2914"/>
    <mergeCell ref="E2915:F2915"/>
    <mergeCell ref="A2899:N2899"/>
    <mergeCell ref="A2900:B2900"/>
    <mergeCell ref="E2900:G2900"/>
    <mergeCell ref="A2901:B2901"/>
    <mergeCell ref="E2901:H2901"/>
    <mergeCell ref="J2901:L2901"/>
    <mergeCell ref="A2902:B2902"/>
    <mergeCell ref="E2902:H2902"/>
    <mergeCell ref="J2902:N2902"/>
    <mergeCell ref="A2903:B2903"/>
    <mergeCell ref="E2903:I2903"/>
    <mergeCell ref="J2903:N2903"/>
    <mergeCell ref="A2904:B2904"/>
    <mergeCell ref="E2904:G2904"/>
    <mergeCell ref="H2904:I2904"/>
    <mergeCell ref="J2904:L2904"/>
    <mergeCell ref="M2904:N2904"/>
    <mergeCell ref="M2894:N2894"/>
    <mergeCell ref="A2897:C2897"/>
    <mergeCell ref="D2897:H2897"/>
    <mergeCell ref="H2887:J2887"/>
    <mergeCell ref="K2887:L2887"/>
    <mergeCell ref="E2888:F2888"/>
    <mergeCell ref="H2888:J2888"/>
    <mergeCell ref="K2888:L2888"/>
    <mergeCell ref="E2889:F2889"/>
    <mergeCell ref="H2889:J2889"/>
    <mergeCell ref="K2889:L2889"/>
    <mergeCell ref="E2890:F2890"/>
    <mergeCell ref="H2890:J2890"/>
    <mergeCell ref="E2891:F2891"/>
    <mergeCell ref="H2891:J2891"/>
    <mergeCell ref="E2892:F2892"/>
    <mergeCell ref="H2892:J2892"/>
    <mergeCell ref="E2893:F2893"/>
    <mergeCell ref="H2893:J2893"/>
    <mergeCell ref="E2894:F2894"/>
    <mergeCell ref="H2894:J2894"/>
    <mergeCell ref="K2894:L2894"/>
    <mergeCell ref="A2877:C2877"/>
    <mergeCell ref="D2877:L2877"/>
    <mergeCell ref="M2877:M2879"/>
    <mergeCell ref="N2877:N2879"/>
    <mergeCell ref="A2878:A2879"/>
    <mergeCell ref="B2878:B2879"/>
    <mergeCell ref="C2878:C2879"/>
    <mergeCell ref="D2878:D2879"/>
    <mergeCell ref="E2878:L2878"/>
    <mergeCell ref="E2879:K2879"/>
    <mergeCell ref="C2880:C2887"/>
    <mergeCell ref="E2880:J2880"/>
    <mergeCell ref="K2880:M2880"/>
    <mergeCell ref="E2881:F2881"/>
    <mergeCell ref="H2881:J2881"/>
    <mergeCell ref="K2881:L2881"/>
    <mergeCell ref="E2882:F2882"/>
    <mergeCell ref="H2882:J2882"/>
    <mergeCell ref="K2882:L2882"/>
    <mergeCell ref="E2883:F2883"/>
    <mergeCell ref="H2883:J2883"/>
    <mergeCell ref="K2883:L2883"/>
    <mergeCell ref="E2884:F2884"/>
    <mergeCell ref="H2884:J2884"/>
    <mergeCell ref="K2884:L2884"/>
    <mergeCell ref="E2885:F2885"/>
    <mergeCell ref="H2885:J2885"/>
    <mergeCell ref="K2885:L2885"/>
    <mergeCell ref="E2886:F2886"/>
    <mergeCell ref="H2886:J2886"/>
    <mergeCell ref="K2886:L2886"/>
    <mergeCell ref="E2887:F2887"/>
    <mergeCell ref="A2871:N2871"/>
    <mergeCell ref="A2872:B2872"/>
    <mergeCell ref="E2872:G2872"/>
    <mergeCell ref="A2873:B2873"/>
    <mergeCell ref="E2873:H2873"/>
    <mergeCell ref="J2873:L2873"/>
    <mergeCell ref="A2874:B2874"/>
    <mergeCell ref="E2874:H2874"/>
    <mergeCell ref="J2874:N2874"/>
    <mergeCell ref="A2875:B2875"/>
    <mergeCell ref="E2875:I2875"/>
    <mergeCell ref="J2875:N2875"/>
    <mergeCell ref="A2876:B2876"/>
    <mergeCell ref="E2876:G2876"/>
    <mergeCell ref="H2876:I2876"/>
    <mergeCell ref="J2876:L2876"/>
    <mergeCell ref="M2876:N2876"/>
    <mergeCell ref="M2840:N2840"/>
    <mergeCell ref="A2843:C2843"/>
    <mergeCell ref="D2843:H2843"/>
    <mergeCell ref="H2833:J2833"/>
    <mergeCell ref="K2833:L2833"/>
    <mergeCell ref="E2834:F2834"/>
    <mergeCell ref="H2834:J2834"/>
    <mergeCell ref="K2834:L2834"/>
    <mergeCell ref="E2835:F2835"/>
    <mergeCell ref="H2835:J2835"/>
    <mergeCell ref="K2835:L2835"/>
    <mergeCell ref="E2836:F2836"/>
    <mergeCell ref="H2836:J2836"/>
    <mergeCell ref="E2837:F2837"/>
    <mergeCell ref="H2837:J2837"/>
    <mergeCell ref="E2838:F2838"/>
    <mergeCell ref="H2838:J2838"/>
    <mergeCell ref="E2839:F2839"/>
    <mergeCell ref="H2839:J2839"/>
    <mergeCell ref="E2840:F2840"/>
    <mergeCell ref="H2840:J2840"/>
    <mergeCell ref="K2840:L2840"/>
    <mergeCell ref="A2823:C2823"/>
    <mergeCell ref="D2823:L2823"/>
    <mergeCell ref="M2823:M2825"/>
    <mergeCell ref="N2823:N2825"/>
    <mergeCell ref="A2824:A2825"/>
    <mergeCell ref="B2824:B2825"/>
    <mergeCell ref="C2824:C2825"/>
    <mergeCell ref="D2824:D2825"/>
    <mergeCell ref="E2824:L2824"/>
    <mergeCell ref="E2825:K2825"/>
    <mergeCell ref="C2826:C2833"/>
    <mergeCell ref="E2826:J2826"/>
    <mergeCell ref="K2826:M2826"/>
    <mergeCell ref="E2827:F2827"/>
    <mergeCell ref="H2827:J2827"/>
    <mergeCell ref="K2827:L2827"/>
    <mergeCell ref="E2828:F2828"/>
    <mergeCell ref="H2828:J2828"/>
    <mergeCell ref="K2828:L2828"/>
    <mergeCell ref="E2829:F2829"/>
    <mergeCell ref="H2829:J2829"/>
    <mergeCell ref="K2829:L2829"/>
    <mergeCell ref="E2830:F2830"/>
    <mergeCell ref="H2830:J2830"/>
    <mergeCell ref="K2830:L2830"/>
    <mergeCell ref="E2831:F2831"/>
    <mergeCell ref="H2831:J2831"/>
    <mergeCell ref="K2831:L2831"/>
    <mergeCell ref="E2832:F2832"/>
    <mergeCell ref="H2832:J2832"/>
    <mergeCell ref="K2832:L2832"/>
    <mergeCell ref="E2833:F2833"/>
    <mergeCell ref="M2813:N2813"/>
    <mergeCell ref="A2816:C2816"/>
    <mergeCell ref="D2816:H2816"/>
    <mergeCell ref="A2817:N2817"/>
    <mergeCell ref="A2818:B2818"/>
    <mergeCell ref="E2818:G2818"/>
    <mergeCell ref="A2819:B2819"/>
    <mergeCell ref="E2819:H2819"/>
    <mergeCell ref="J2819:L2819"/>
    <mergeCell ref="A2820:B2820"/>
    <mergeCell ref="E2820:H2820"/>
    <mergeCell ref="J2820:N2820"/>
    <mergeCell ref="A2821:B2821"/>
    <mergeCell ref="E2821:I2821"/>
    <mergeCell ref="J2821:N2821"/>
    <mergeCell ref="A2822:B2822"/>
    <mergeCell ref="E2822:G2822"/>
    <mergeCell ref="H2822:I2822"/>
    <mergeCell ref="J2822:L2822"/>
    <mergeCell ref="M2822:N2822"/>
    <mergeCell ref="H2806:J2806"/>
    <mergeCell ref="K2806:L2806"/>
    <mergeCell ref="E2807:F2807"/>
    <mergeCell ref="H2807:J2807"/>
    <mergeCell ref="K2807:L2807"/>
    <mergeCell ref="E2808:F2808"/>
    <mergeCell ref="H2808:J2808"/>
    <mergeCell ref="K2808:L2808"/>
    <mergeCell ref="E2809:F2809"/>
    <mergeCell ref="H2809:J2809"/>
    <mergeCell ref="E2810:F2810"/>
    <mergeCell ref="H2810:J2810"/>
    <mergeCell ref="E2811:F2811"/>
    <mergeCell ref="H2811:J2811"/>
    <mergeCell ref="E2812:F2812"/>
    <mergeCell ref="H2812:J2812"/>
    <mergeCell ref="E2813:F2813"/>
    <mergeCell ref="H2813:J2813"/>
    <mergeCell ref="K2813:L2813"/>
    <mergeCell ref="A2796:C2796"/>
    <mergeCell ref="D2796:L2796"/>
    <mergeCell ref="M2796:M2798"/>
    <mergeCell ref="N2796:N2798"/>
    <mergeCell ref="A2797:A2798"/>
    <mergeCell ref="B2797:B2798"/>
    <mergeCell ref="C2797:C2798"/>
    <mergeCell ref="D2797:D2798"/>
    <mergeCell ref="E2797:L2797"/>
    <mergeCell ref="E2798:K2798"/>
    <mergeCell ref="C2799:C2806"/>
    <mergeCell ref="E2799:J2799"/>
    <mergeCell ref="K2799:M2799"/>
    <mergeCell ref="E2800:F2800"/>
    <mergeCell ref="H2800:J2800"/>
    <mergeCell ref="K2800:L2800"/>
    <mergeCell ref="E2801:F2801"/>
    <mergeCell ref="H2801:J2801"/>
    <mergeCell ref="K2801:L2801"/>
    <mergeCell ref="E2802:F2802"/>
    <mergeCell ref="H2802:J2802"/>
    <mergeCell ref="K2802:L2802"/>
    <mergeCell ref="E2803:F2803"/>
    <mergeCell ref="H2803:J2803"/>
    <mergeCell ref="K2803:L2803"/>
    <mergeCell ref="E2804:F2804"/>
    <mergeCell ref="H2804:J2804"/>
    <mergeCell ref="K2804:L2804"/>
    <mergeCell ref="E2805:F2805"/>
    <mergeCell ref="H2805:J2805"/>
    <mergeCell ref="K2805:L2805"/>
    <mergeCell ref="E2806:F2806"/>
    <mergeCell ref="M2786:N2786"/>
    <mergeCell ref="A2789:C2789"/>
    <mergeCell ref="D2789:H2789"/>
    <mergeCell ref="A2790:N2790"/>
    <mergeCell ref="A2791:B2791"/>
    <mergeCell ref="E2791:G2791"/>
    <mergeCell ref="A2792:B2792"/>
    <mergeCell ref="E2792:H2792"/>
    <mergeCell ref="J2792:L2792"/>
    <mergeCell ref="A2793:B2793"/>
    <mergeCell ref="E2793:H2793"/>
    <mergeCell ref="J2793:N2793"/>
    <mergeCell ref="A2794:B2794"/>
    <mergeCell ref="E2794:I2794"/>
    <mergeCell ref="J2794:N2794"/>
    <mergeCell ref="A2795:B2795"/>
    <mergeCell ref="E2795:G2795"/>
    <mergeCell ref="H2795:I2795"/>
    <mergeCell ref="J2795:L2795"/>
    <mergeCell ref="M2795:N2795"/>
    <mergeCell ref="H2779:J2779"/>
    <mergeCell ref="K2779:L2779"/>
    <mergeCell ref="E2780:F2780"/>
    <mergeCell ref="H2780:J2780"/>
    <mergeCell ref="K2780:L2780"/>
    <mergeCell ref="E2781:F2781"/>
    <mergeCell ref="H2781:J2781"/>
    <mergeCell ref="K2781:L2781"/>
    <mergeCell ref="E2782:F2782"/>
    <mergeCell ref="H2782:J2782"/>
    <mergeCell ref="E2783:F2783"/>
    <mergeCell ref="H2783:J2783"/>
    <mergeCell ref="E2784:F2784"/>
    <mergeCell ref="H2784:J2784"/>
    <mergeCell ref="E2785:F2785"/>
    <mergeCell ref="H2785:J2785"/>
    <mergeCell ref="E2786:F2786"/>
    <mergeCell ref="H2786:J2786"/>
    <mergeCell ref="K2786:L2786"/>
    <mergeCell ref="A2769:C2769"/>
    <mergeCell ref="D2769:L2769"/>
    <mergeCell ref="M2769:M2771"/>
    <mergeCell ref="N2769:N2771"/>
    <mergeCell ref="A2770:A2771"/>
    <mergeCell ref="B2770:B2771"/>
    <mergeCell ref="C2770:C2771"/>
    <mergeCell ref="D2770:D2771"/>
    <mergeCell ref="E2770:L2770"/>
    <mergeCell ref="E2771:K2771"/>
    <mergeCell ref="C2772:C2779"/>
    <mergeCell ref="E2772:J2772"/>
    <mergeCell ref="K2772:M2772"/>
    <mergeCell ref="E2773:F2773"/>
    <mergeCell ref="H2773:J2773"/>
    <mergeCell ref="K2773:L2773"/>
    <mergeCell ref="E2774:F2774"/>
    <mergeCell ref="H2774:J2774"/>
    <mergeCell ref="K2774:L2774"/>
    <mergeCell ref="E2775:F2775"/>
    <mergeCell ref="H2775:J2775"/>
    <mergeCell ref="K2775:L2775"/>
    <mergeCell ref="E2776:F2776"/>
    <mergeCell ref="H2776:J2776"/>
    <mergeCell ref="K2776:L2776"/>
    <mergeCell ref="E2777:F2777"/>
    <mergeCell ref="H2777:J2777"/>
    <mergeCell ref="K2777:L2777"/>
    <mergeCell ref="E2778:F2778"/>
    <mergeCell ref="H2778:J2778"/>
    <mergeCell ref="K2778:L2778"/>
    <mergeCell ref="E2779:F2779"/>
    <mergeCell ref="M2759:N2759"/>
    <mergeCell ref="A2762:C2762"/>
    <mergeCell ref="D2762:H2762"/>
    <mergeCell ref="A2763:N2763"/>
    <mergeCell ref="A2764:B2764"/>
    <mergeCell ref="E2764:G2764"/>
    <mergeCell ref="A2765:B2765"/>
    <mergeCell ref="E2765:H2765"/>
    <mergeCell ref="J2765:L2765"/>
    <mergeCell ref="A2766:B2766"/>
    <mergeCell ref="E2766:H2766"/>
    <mergeCell ref="J2766:N2766"/>
    <mergeCell ref="A2767:B2767"/>
    <mergeCell ref="E2767:I2767"/>
    <mergeCell ref="J2767:N2767"/>
    <mergeCell ref="A2768:B2768"/>
    <mergeCell ref="E2768:G2768"/>
    <mergeCell ref="H2768:I2768"/>
    <mergeCell ref="J2768:L2768"/>
    <mergeCell ref="M2768:N2768"/>
    <mergeCell ref="H2752:J2752"/>
    <mergeCell ref="K2752:L2752"/>
    <mergeCell ref="E2753:F2753"/>
    <mergeCell ref="H2753:J2753"/>
    <mergeCell ref="K2753:L2753"/>
    <mergeCell ref="E2754:F2754"/>
    <mergeCell ref="H2754:J2754"/>
    <mergeCell ref="K2754:L2754"/>
    <mergeCell ref="E2755:F2755"/>
    <mergeCell ref="H2755:J2755"/>
    <mergeCell ref="E2756:F2756"/>
    <mergeCell ref="H2756:J2756"/>
    <mergeCell ref="E2757:F2757"/>
    <mergeCell ref="H2757:J2757"/>
    <mergeCell ref="E2758:F2758"/>
    <mergeCell ref="H2758:J2758"/>
    <mergeCell ref="E2759:F2759"/>
    <mergeCell ref="H2759:J2759"/>
    <mergeCell ref="K2759:L2759"/>
    <mergeCell ref="A2742:C2742"/>
    <mergeCell ref="D2742:L2742"/>
    <mergeCell ref="M2742:M2744"/>
    <mergeCell ref="N2742:N2744"/>
    <mergeCell ref="A2743:A2744"/>
    <mergeCell ref="B2743:B2744"/>
    <mergeCell ref="C2743:C2744"/>
    <mergeCell ref="D2743:D2744"/>
    <mergeCell ref="E2743:L2743"/>
    <mergeCell ref="E2744:K2744"/>
    <mergeCell ref="C2745:C2752"/>
    <mergeCell ref="E2745:J2745"/>
    <mergeCell ref="K2745:M2745"/>
    <mergeCell ref="E2746:F2746"/>
    <mergeCell ref="H2746:J2746"/>
    <mergeCell ref="K2746:L2746"/>
    <mergeCell ref="E2747:F2747"/>
    <mergeCell ref="H2747:J2747"/>
    <mergeCell ref="K2747:L2747"/>
    <mergeCell ref="E2748:F2748"/>
    <mergeCell ref="H2748:J2748"/>
    <mergeCell ref="K2748:L2748"/>
    <mergeCell ref="E2749:F2749"/>
    <mergeCell ref="H2749:J2749"/>
    <mergeCell ref="K2749:L2749"/>
    <mergeCell ref="E2750:F2750"/>
    <mergeCell ref="H2750:J2750"/>
    <mergeCell ref="K2750:L2750"/>
    <mergeCell ref="E2751:F2751"/>
    <mergeCell ref="H2751:J2751"/>
    <mergeCell ref="K2751:L2751"/>
    <mergeCell ref="E2752:F2752"/>
    <mergeCell ref="M2732:N2732"/>
    <mergeCell ref="A2735:C2735"/>
    <mergeCell ref="D2735:H2735"/>
    <mergeCell ref="A2709:N2709"/>
    <mergeCell ref="A2736:N2736"/>
    <mergeCell ref="A2737:B2737"/>
    <mergeCell ref="E2737:G2737"/>
    <mergeCell ref="A2738:B2738"/>
    <mergeCell ref="E2738:H2738"/>
    <mergeCell ref="J2738:L2738"/>
    <mergeCell ref="A2739:B2739"/>
    <mergeCell ref="E2739:H2739"/>
    <mergeCell ref="J2739:N2739"/>
    <mergeCell ref="A2740:B2740"/>
    <mergeCell ref="E2740:I2740"/>
    <mergeCell ref="J2740:N2740"/>
    <mergeCell ref="A2741:B2741"/>
    <mergeCell ref="E2741:G2741"/>
    <mergeCell ref="H2741:I2741"/>
    <mergeCell ref="J2741:L2741"/>
    <mergeCell ref="M2741:N2741"/>
    <mergeCell ref="H2725:J2725"/>
    <mergeCell ref="K2725:L2725"/>
    <mergeCell ref="E2726:F2726"/>
    <mergeCell ref="H2726:J2726"/>
    <mergeCell ref="K2726:L2726"/>
    <mergeCell ref="E2727:F2727"/>
    <mergeCell ref="H2727:J2727"/>
    <mergeCell ref="K2727:L2727"/>
    <mergeCell ref="E2728:F2728"/>
    <mergeCell ref="H2728:J2728"/>
    <mergeCell ref="E2729:F2729"/>
    <mergeCell ref="H2729:J2729"/>
    <mergeCell ref="E2730:F2730"/>
    <mergeCell ref="H2730:J2730"/>
    <mergeCell ref="E2731:F2731"/>
    <mergeCell ref="H2731:J2731"/>
    <mergeCell ref="E2732:F2732"/>
    <mergeCell ref="H2732:J2732"/>
    <mergeCell ref="K2732:L2732"/>
    <mergeCell ref="A2715:C2715"/>
    <mergeCell ref="D2715:L2715"/>
    <mergeCell ref="M2715:M2717"/>
    <mergeCell ref="N2715:N2717"/>
    <mergeCell ref="A2716:A2717"/>
    <mergeCell ref="B2716:B2717"/>
    <mergeCell ref="C2716:C2717"/>
    <mergeCell ref="D2716:D2717"/>
    <mergeCell ref="E2716:L2716"/>
    <mergeCell ref="E2717:K2717"/>
    <mergeCell ref="C2718:C2725"/>
    <mergeCell ref="E2718:J2718"/>
    <mergeCell ref="K2718:M2718"/>
    <mergeCell ref="E2719:F2719"/>
    <mergeCell ref="H2719:J2719"/>
    <mergeCell ref="K2719:L2719"/>
    <mergeCell ref="E2720:F2720"/>
    <mergeCell ref="H2720:J2720"/>
    <mergeCell ref="K2720:L2720"/>
    <mergeCell ref="E2721:F2721"/>
    <mergeCell ref="H2721:J2721"/>
    <mergeCell ref="K2721:L2721"/>
    <mergeCell ref="E2722:F2722"/>
    <mergeCell ref="H2722:J2722"/>
    <mergeCell ref="K2722:L2722"/>
    <mergeCell ref="E2723:F2723"/>
    <mergeCell ref="H2723:J2723"/>
    <mergeCell ref="K2723:L2723"/>
    <mergeCell ref="E2724:F2724"/>
    <mergeCell ref="H2724:J2724"/>
    <mergeCell ref="K2724:L2724"/>
    <mergeCell ref="E2725:F2725"/>
    <mergeCell ref="M2704:N2704"/>
    <mergeCell ref="A2707:C2707"/>
    <mergeCell ref="D2707:H2707"/>
    <mergeCell ref="A2708:N2708"/>
    <mergeCell ref="A2710:B2710"/>
    <mergeCell ref="E2710:G2710"/>
    <mergeCell ref="A2711:B2711"/>
    <mergeCell ref="E2711:H2711"/>
    <mergeCell ref="J2711:L2711"/>
    <mergeCell ref="A2712:B2712"/>
    <mergeCell ref="E2712:H2712"/>
    <mergeCell ref="J2712:N2712"/>
    <mergeCell ref="A2713:B2713"/>
    <mergeCell ref="E2713:I2713"/>
    <mergeCell ref="J2713:N2713"/>
    <mergeCell ref="A2714:B2714"/>
    <mergeCell ref="E2714:G2714"/>
    <mergeCell ref="H2714:I2714"/>
    <mergeCell ref="J2714:L2714"/>
    <mergeCell ref="M2714:N2714"/>
    <mergeCell ref="H2697:J2697"/>
    <mergeCell ref="K2697:L2697"/>
    <mergeCell ref="E2698:F2698"/>
    <mergeCell ref="H2698:J2698"/>
    <mergeCell ref="K2698:L2698"/>
    <mergeCell ref="E2699:F2699"/>
    <mergeCell ref="H2699:J2699"/>
    <mergeCell ref="K2699:L2699"/>
    <mergeCell ref="E2700:F2700"/>
    <mergeCell ref="H2700:J2700"/>
    <mergeCell ref="E2701:F2701"/>
    <mergeCell ref="H2701:J2701"/>
    <mergeCell ref="E2702:F2702"/>
    <mergeCell ref="H2702:J2702"/>
    <mergeCell ref="E2703:F2703"/>
    <mergeCell ref="H2703:J2703"/>
    <mergeCell ref="E2704:F2704"/>
    <mergeCell ref="H2704:J2704"/>
    <mergeCell ref="K2704:L2704"/>
    <mergeCell ref="A2687:C2687"/>
    <mergeCell ref="D2687:L2687"/>
    <mergeCell ref="M2687:M2689"/>
    <mergeCell ref="N2687:N2689"/>
    <mergeCell ref="A2688:A2689"/>
    <mergeCell ref="B2688:B2689"/>
    <mergeCell ref="C2688:C2689"/>
    <mergeCell ref="D2688:D2689"/>
    <mergeCell ref="E2688:L2688"/>
    <mergeCell ref="E2689:K2689"/>
    <mergeCell ref="C2690:C2697"/>
    <mergeCell ref="E2690:J2690"/>
    <mergeCell ref="K2690:M2690"/>
    <mergeCell ref="E2691:F2691"/>
    <mergeCell ref="H2691:J2691"/>
    <mergeCell ref="K2691:L2691"/>
    <mergeCell ref="E2692:F2692"/>
    <mergeCell ref="H2692:J2692"/>
    <mergeCell ref="K2692:L2692"/>
    <mergeCell ref="E2693:F2693"/>
    <mergeCell ref="H2693:J2693"/>
    <mergeCell ref="K2693:L2693"/>
    <mergeCell ref="E2694:F2694"/>
    <mergeCell ref="H2694:J2694"/>
    <mergeCell ref="K2694:L2694"/>
    <mergeCell ref="E2695:F2695"/>
    <mergeCell ref="H2695:J2695"/>
    <mergeCell ref="K2695:L2695"/>
    <mergeCell ref="E2696:F2696"/>
    <mergeCell ref="H2696:J2696"/>
    <mergeCell ref="K2696:L2696"/>
    <mergeCell ref="E2697:F2697"/>
    <mergeCell ref="A2680:N2680"/>
    <mergeCell ref="A2682:B2682"/>
    <mergeCell ref="E2682:G2682"/>
    <mergeCell ref="A2683:B2683"/>
    <mergeCell ref="E2683:H2683"/>
    <mergeCell ref="J2683:L2683"/>
    <mergeCell ref="A2684:B2684"/>
    <mergeCell ref="E2684:H2684"/>
    <mergeCell ref="J2684:N2684"/>
    <mergeCell ref="A2685:B2685"/>
    <mergeCell ref="E2685:I2685"/>
    <mergeCell ref="J2685:N2685"/>
    <mergeCell ref="A2686:B2686"/>
    <mergeCell ref="E2686:G2686"/>
    <mergeCell ref="H2686:I2686"/>
    <mergeCell ref="J2686:L2686"/>
    <mergeCell ref="M2686:N2686"/>
    <mergeCell ref="M2452:N2452"/>
    <mergeCell ref="A2455:C2455"/>
    <mergeCell ref="D2455:H2455"/>
    <mergeCell ref="H2445:J2445"/>
    <mergeCell ref="K2445:L2445"/>
    <mergeCell ref="E2446:F2446"/>
    <mergeCell ref="H2446:J2446"/>
    <mergeCell ref="K2446:L2446"/>
    <mergeCell ref="E2447:F2447"/>
    <mergeCell ref="H2447:J2447"/>
    <mergeCell ref="K2447:L2447"/>
    <mergeCell ref="E2448:F2448"/>
    <mergeCell ref="H2448:J2448"/>
    <mergeCell ref="E2449:F2449"/>
    <mergeCell ref="H2449:J2449"/>
    <mergeCell ref="E2450:F2450"/>
    <mergeCell ref="H2450:J2450"/>
    <mergeCell ref="E2451:F2451"/>
    <mergeCell ref="H2451:J2451"/>
    <mergeCell ref="E2452:F2452"/>
    <mergeCell ref="H2452:J2452"/>
    <mergeCell ref="K2452:L2452"/>
    <mergeCell ref="A2435:C2435"/>
    <mergeCell ref="D2435:L2435"/>
    <mergeCell ref="M2435:M2437"/>
    <mergeCell ref="N2435:N2437"/>
    <mergeCell ref="A2436:A2437"/>
    <mergeCell ref="B2436:B2437"/>
    <mergeCell ref="C2436:C2437"/>
    <mergeCell ref="D2436:D2437"/>
    <mergeCell ref="E2436:L2436"/>
    <mergeCell ref="E2437:K2437"/>
    <mergeCell ref="C2438:C2445"/>
    <mergeCell ref="E2438:J2438"/>
    <mergeCell ref="K2438:M2438"/>
    <mergeCell ref="E2439:F2439"/>
    <mergeCell ref="H2439:J2439"/>
    <mergeCell ref="K2439:L2439"/>
    <mergeCell ref="E2440:F2440"/>
    <mergeCell ref="H2440:J2440"/>
    <mergeCell ref="K2440:L2440"/>
    <mergeCell ref="E2441:F2441"/>
    <mergeCell ref="H2441:J2441"/>
    <mergeCell ref="K2441:L2441"/>
    <mergeCell ref="E2442:F2442"/>
    <mergeCell ref="H2442:J2442"/>
    <mergeCell ref="K2442:L2442"/>
    <mergeCell ref="E2443:F2443"/>
    <mergeCell ref="H2443:J2443"/>
    <mergeCell ref="K2443:L2443"/>
    <mergeCell ref="E2444:F2444"/>
    <mergeCell ref="H2444:J2444"/>
    <mergeCell ref="K2444:L2444"/>
    <mergeCell ref="E2445:F2445"/>
    <mergeCell ref="M2424:N2424"/>
    <mergeCell ref="A2427:C2427"/>
    <mergeCell ref="D2427:H2427"/>
    <mergeCell ref="A2428:N2428"/>
    <mergeCell ref="A2430:B2430"/>
    <mergeCell ref="E2430:G2430"/>
    <mergeCell ref="A2431:B2431"/>
    <mergeCell ref="E2431:H2431"/>
    <mergeCell ref="J2431:L2431"/>
    <mergeCell ref="A2432:B2432"/>
    <mergeCell ref="E2432:H2432"/>
    <mergeCell ref="J2432:N2432"/>
    <mergeCell ref="A2433:B2433"/>
    <mergeCell ref="E2433:I2433"/>
    <mergeCell ref="J2433:N2433"/>
    <mergeCell ref="A2434:B2434"/>
    <mergeCell ref="E2434:G2434"/>
    <mergeCell ref="H2434:I2434"/>
    <mergeCell ref="J2434:L2434"/>
    <mergeCell ref="M2434:N2434"/>
    <mergeCell ref="H2417:J2417"/>
    <mergeCell ref="K2417:L2417"/>
    <mergeCell ref="E2418:F2418"/>
    <mergeCell ref="H2418:J2418"/>
    <mergeCell ref="K2418:L2418"/>
    <mergeCell ref="E2419:F2419"/>
    <mergeCell ref="H2419:J2419"/>
    <mergeCell ref="K2419:L2419"/>
    <mergeCell ref="E2420:F2420"/>
    <mergeCell ref="H2420:J2420"/>
    <mergeCell ref="E2421:F2421"/>
    <mergeCell ref="H2421:J2421"/>
    <mergeCell ref="E2422:F2422"/>
    <mergeCell ref="H2422:J2422"/>
    <mergeCell ref="E2423:F2423"/>
    <mergeCell ref="H2423:J2423"/>
    <mergeCell ref="E2424:F2424"/>
    <mergeCell ref="H2424:J2424"/>
    <mergeCell ref="K2424:L2424"/>
    <mergeCell ref="A2407:C2407"/>
    <mergeCell ref="D2407:L2407"/>
    <mergeCell ref="M2407:M2409"/>
    <mergeCell ref="N2407:N2409"/>
    <mergeCell ref="A2408:A2409"/>
    <mergeCell ref="B2408:B2409"/>
    <mergeCell ref="C2408:C2409"/>
    <mergeCell ref="D2408:D2409"/>
    <mergeCell ref="E2408:L2408"/>
    <mergeCell ref="E2409:K2409"/>
    <mergeCell ref="C2410:C2417"/>
    <mergeCell ref="E2410:J2410"/>
    <mergeCell ref="K2410:M2410"/>
    <mergeCell ref="E2411:F2411"/>
    <mergeCell ref="H2411:J2411"/>
    <mergeCell ref="K2411:L2411"/>
    <mergeCell ref="E2412:F2412"/>
    <mergeCell ref="H2412:J2412"/>
    <mergeCell ref="K2412:L2412"/>
    <mergeCell ref="E2413:F2413"/>
    <mergeCell ref="H2413:J2413"/>
    <mergeCell ref="K2413:L2413"/>
    <mergeCell ref="E2414:F2414"/>
    <mergeCell ref="H2414:J2414"/>
    <mergeCell ref="K2414:L2414"/>
    <mergeCell ref="E2415:F2415"/>
    <mergeCell ref="H2415:J2415"/>
    <mergeCell ref="K2415:L2415"/>
    <mergeCell ref="E2416:F2416"/>
    <mergeCell ref="H2416:J2416"/>
    <mergeCell ref="K2416:L2416"/>
    <mergeCell ref="E2417:F2417"/>
    <mergeCell ref="M2395:N2395"/>
    <mergeCell ref="A2398:C2398"/>
    <mergeCell ref="D2398:H2398"/>
    <mergeCell ref="A2400:N2400"/>
    <mergeCell ref="A2402:B2402"/>
    <mergeCell ref="E2402:G2402"/>
    <mergeCell ref="A2403:B2403"/>
    <mergeCell ref="E2403:H2403"/>
    <mergeCell ref="J2403:L2403"/>
    <mergeCell ref="A2404:B2404"/>
    <mergeCell ref="E2404:H2404"/>
    <mergeCell ref="J2404:N2404"/>
    <mergeCell ref="A2405:B2405"/>
    <mergeCell ref="E2405:I2405"/>
    <mergeCell ref="J2405:N2405"/>
    <mergeCell ref="A2406:B2406"/>
    <mergeCell ref="E2406:G2406"/>
    <mergeCell ref="H2406:I2406"/>
    <mergeCell ref="J2406:L2406"/>
    <mergeCell ref="M2406:N2406"/>
    <mergeCell ref="H2388:J2388"/>
    <mergeCell ref="K2388:L2388"/>
    <mergeCell ref="E2389:F2389"/>
    <mergeCell ref="H2389:J2389"/>
    <mergeCell ref="K2389:L2389"/>
    <mergeCell ref="E2390:F2390"/>
    <mergeCell ref="H2390:J2390"/>
    <mergeCell ref="K2390:L2390"/>
    <mergeCell ref="E2391:F2391"/>
    <mergeCell ref="H2391:J2391"/>
    <mergeCell ref="E2392:F2392"/>
    <mergeCell ref="H2392:J2392"/>
    <mergeCell ref="E2393:F2393"/>
    <mergeCell ref="H2393:J2393"/>
    <mergeCell ref="E2394:F2394"/>
    <mergeCell ref="H2394:J2394"/>
    <mergeCell ref="E2395:F2395"/>
    <mergeCell ref="H2395:J2395"/>
    <mergeCell ref="K2395:L2395"/>
    <mergeCell ref="A2378:C2378"/>
    <mergeCell ref="D2378:L2378"/>
    <mergeCell ref="M2378:M2380"/>
    <mergeCell ref="N2378:N2380"/>
    <mergeCell ref="A2379:A2380"/>
    <mergeCell ref="B2379:B2380"/>
    <mergeCell ref="C2379:C2380"/>
    <mergeCell ref="D2379:D2380"/>
    <mergeCell ref="E2379:L2379"/>
    <mergeCell ref="E2380:K2380"/>
    <mergeCell ref="C2381:C2388"/>
    <mergeCell ref="E2381:J2381"/>
    <mergeCell ref="K2381:M2381"/>
    <mergeCell ref="E2382:F2382"/>
    <mergeCell ref="H2382:J2382"/>
    <mergeCell ref="K2382:L2382"/>
    <mergeCell ref="E2383:F2383"/>
    <mergeCell ref="H2383:J2383"/>
    <mergeCell ref="K2383:L2383"/>
    <mergeCell ref="E2384:F2384"/>
    <mergeCell ref="H2384:J2384"/>
    <mergeCell ref="K2384:L2384"/>
    <mergeCell ref="E2385:F2385"/>
    <mergeCell ref="H2385:J2385"/>
    <mergeCell ref="K2385:L2385"/>
    <mergeCell ref="E2386:F2386"/>
    <mergeCell ref="H2386:J2386"/>
    <mergeCell ref="K2386:L2386"/>
    <mergeCell ref="E2387:F2387"/>
    <mergeCell ref="H2387:J2387"/>
    <mergeCell ref="K2387:L2387"/>
    <mergeCell ref="E2388:F2388"/>
    <mergeCell ref="M2367:N2367"/>
    <mergeCell ref="A2370:C2370"/>
    <mergeCell ref="D2370:H2370"/>
    <mergeCell ref="A2371:N2371"/>
    <mergeCell ref="A2373:B2373"/>
    <mergeCell ref="E2373:G2373"/>
    <mergeCell ref="A2374:B2374"/>
    <mergeCell ref="E2374:H2374"/>
    <mergeCell ref="J2374:L2374"/>
    <mergeCell ref="A2375:B2375"/>
    <mergeCell ref="E2375:H2375"/>
    <mergeCell ref="J2375:N2375"/>
    <mergeCell ref="A2376:B2376"/>
    <mergeCell ref="E2376:I2376"/>
    <mergeCell ref="J2376:N2376"/>
    <mergeCell ref="A2377:B2377"/>
    <mergeCell ref="E2377:G2377"/>
    <mergeCell ref="H2377:I2377"/>
    <mergeCell ref="J2377:L2377"/>
    <mergeCell ref="M2377:N2377"/>
    <mergeCell ref="H2360:J2360"/>
    <mergeCell ref="K2360:L2360"/>
    <mergeCell ref="E2361:F2361"/>
    <mergeCell ref="H2361:J2361"/>
    <mergeCell ref="K2361:L2361"/>
    <mergeCell ref="E2362:F2362"/>
    <mergeCell ref="H2362:J2362"/>
    <mergeCell ref="K2362:L2362"/>
    <mergeCell ref="E2363:F2363"/>
    <mergeCell ref="H2363:J2363"/>
    <mergeCell ref="E2364:F2364"/>
    <mergeCell ref="H2364:J2364"/>
    <mergeCell ref="E2365:F2365"/>
    <mergeCell ref="H2365:J2365"/>
    <mergeCell ref="E2366:F2366"/>
    <mergeCell ref="H2366:J2366"/>
    <mergeCell ref="E2367:F2367"/>
    <mergeCell ref="H2367:J2367"/>
    <mergeCell ref="K2367:L2367"/>
    <mergeCell ref="A2350:C2350"/>
    <mergeCell ref="D2350:L2350"/>
    <mergeCell ref="M2350:M2352"/>
    <mergeCell ref="N2350:N2352"/>
    <mergeCell ref="A2351:A2352"/>
    <mergeCell ref="B2351:B2352"/>
    <mergeCell ref="C2351:C2352"/>
    <mergeCell ref="D2351:D2352"/>
    <mergeCell ref="E2351:L2351"/>
    <mergeCell ref="E2352:K2352"/>
    <mergeCell ref="C2353:C2360"/>
    <mergeCell ref="E2353:J2353"/>
    <mergeCell ref="K2353:M2353"/>
    <mergeCell ref="E2354:F2354"/>
    <mergeCell ref="H2354:J2354"/>
    <mergeCell ref="K2354:L2354"/>
    <mergeCell ref="E2355:F2355"/>
    <mergeCell ref="H2355:J2355"/>
    <mergeCell ref="K2355:L2355"/>
    <mergeCell ref="E2356:F2356"/>
    <mergeCell ref="H2356:J2356"/>
    <mergeCell ref="K2356:L2356"/>
    <mergeCell ref="E2357:F2357"/>
    <mergeCell ref="H2357:J2357"/>
    <mergeCell ref="K2357:L2357"/>
    <mergeCell ref="E2358:F2358"/>
    <mergeCell ref="H2358:J2358"/>
    <mergeCell ref="K2358:L2358"/>
    <mergeCell ref="E2359:F2359"/>
    <mergeCell ref="H2359:J2359"/>
    <mergeCell ref="K2359:L2359"/>
    <mergeCell ref="E2360:F2360"/>
    <mergeCell ref="M2339:N2339"/>
    <mergeCell ref="A2342:C2342"/>
    <mergeCell ref="D2342:H2342"/>
    <mergeCell ref="A2343:N2343"/>
    <mergeCell ref="A2345:B2345"/>
    <mergeCell ref="E2345:G2345"/>
    <mergeCell ref="A2346:B2346"/>
    <mergeCell ref="E2346:H2346"/>
    <mergeCell ref="J2346:L2346"/>
    <mergeCell ref="A2347:B2347"/>
    <mergeCell ref="E2347:H2347"/>
    <mergeCell ref="J2347:N2347"/>
    <mergeCell ref="A2348:B2348"/>
    <mergeCell ref="E2348:I2348"/>
    <mergeCell ref="J2348:N2348"/>
    <mergeCell ref="A2349:B2349"/>
    <mergeCell ref="E2349:G2349"/>
    <mergeCell ref="H2349:I2349"/>
    <mergeCell ref="J2349:L2349"/>
    <mergeCell ref="M2349:N2349"/>
    <mergeCell ref="H2332:J2332"/>
    <mergeCell ref="K2332:L2332"/>
    <mergeCell ref="E2333:F2333"/>
    <mergeCell ref="H2333:J2333"/>
    <mergeCell ref="K2333:L2333"/>
    <mergeCell ref="E2334:F2334"/>
    <mergeCell ref="H2334:J2334"/>
    <mergeCell ref="K2334:L2334"/>
    <mergeCell ref="E2335:F2335"/>
    <mergeCell ref="H2335:J2335"/>
    <mergeCell ref="E2336:F2336"/>
    <mergeCell ref="H2336:J2336"/>
    <mergeCell ref="E2337:F2337"/>
    <mergeCell ref="H2337:J2337"/>
    <mergeCell ref="E2338:F2338"/>
    <mergeCell ref="H2338:J2338"/>
    <mergeCell ref="E2339:F2339"/>
    <mergeCell ref="H2339:J2339"/>
    <mergeCell ref="K2339:L2339"/>
    <mergeCell ref="A2322:C2322"/>
    <mergeCell ref="D2322:L2322"/>
    <mergeCell ref="M2322:M2324"/>
    <mergeCell ref="N2322:N2324"/>
    <mergeCell ref="A2323:A2324"/>
    <mergeCell ref="B2323:B2324"/>
    <mergeCell ref="C2323:C2324"/>
    <mergeCell ref="D2323:D2324"/>
    <mergeCell ref="E2323:L2323"/>
    <mergeCell ref="E2324:K2324"/>
    <mergeCell ref="C2325:C2332"/>
    <mergeCell ref="E2325:J2325"/>
    <mergeCell ref="K2325:M2325"/>
    <mergeCell ref="E2326:F2326"/>
    <mergeCell ref="H2326:J2326"/>
    <mergeCell ref="K2326:L2326"/>
    <mergeCell ref="E2327:F2327"/>
    <mergeCell ref="H2327:J2327"/>
    <mergeCell ref="K2327:L2327"/>
    <mergeCell ref="E2328:F2328"/>
    <mergeCell ref="H2328:J2328"/>
    <mergeCell ref="K2328:L2328"/>
    <mergeCell ref="E2329:F2329"/>
    <mergeCell ref="H2329:J2329"/>
    <mergeCell ref="K2329:L2329"/>
    <mergeCell ref="E2330:F2330"/>
    <mergeCell ref="H2330:J2330"/>
    <mergeCell ref="K2330:L2330"/>
    <mergeCell ref="E2331:F2331"/>
    <mergeCell ref="H2331:J2331"/>
    <mergeCell ref="K2331:L2331"/>
    <mergeCell ref="E2332:F2332"/>
    <mergeCell ref="M2310:N2310"/>
    <mergeCell ref="A2313:C2313"/>
    <mergeCell ref="D2313:H2313"/>
    <mergeCell ref="A2315:N2315"/>
    <mergeCell ref="A2317:B2317"/>
    <mergeCell ref="E2317:G2317"/>
    <mergeCell ref="A2318:B2318"/>
    <mergeCell ref="E2318:H2318"/>
    <mergeCell ref="J2318:L2318"/>
    <mergeCell ref="A2319:B2319"/>
    <mergeCell ref="E2319:H2319"/>
    <mergeCell ref="J2319:N2319"/>
    <mergeCell ref="A2320:B2320"/>
    <mergeCell ref="E2320:I2320"/>
    <mergeCell ref="J2320:N2320"/>
    <mergeCell ref="A2321:B2321"/>
    <mergeCell ref="E2321:G2321"/>
    <mergeCell ref="H2321:I2321"/>
    <mergeCell ref="J2321:L2321"/>
    <mergeCell ref="M2321:N2321"/>
    <mergeCell ref="A2314:C2314"/>
    <mergeCell ref="D2314:H2314"/>
    <mergeCell ref="M2306:N2309"/>
    <mergeCell ref="C2296:C2310"/>
    <mergeCell ref="H2303:J2303"/>
    <mergeCell ref="K2303:L2303"/>
    <mergeCell ref="E2304:F2304"/>
    <mergeCell ref="H2304:J2304"/>
    <mergeCell ref="K2304:L2304"/>
    <mergeCell ref="E2305:F2305"/>
    <mergeCell ref="H2305:J2305"/>
    <mergeCell ref="K2305:L2305"/>
    <mergeCell ref="E2306:F2306"/>
    <mergeCell ref="H2306:J2306"/>
    <mergeCell ref="E2307:F2307"/>
    <mergeCell ref="H2307:J2307"/>
    <mergeCell ref="E2308:F2308"/>
    <mergeCell ref="H2308:J2308"/>
    <mergeCell ref="E2309:F2309"/>
    <mergeCell ref="H2309:J2309"/>
    <mergeCell ref="E2310:F2310"/>
    <mergeCell ref="H2310:J2310"/>
    <mergeCell ref="K2310:L2310"/>
    <mergeCell ref="E2299:F2299"/>
    <mergeCell ref="H2299:J2299"/>
    <mergeCell ref="K2299:L2299"/>
    <mergeCell ref="E2300:F2300"/>
    <mergeCell ref="H2300:J2300"/>
    <mergeCell ref="K2300:L2300"/>
    <mergeCell ref="E2301:F2301"/>
    <mergeCell ref="H2301:J2301"/>
    <mergeCell ref="K2301:L2301"/>
    <mergeCell ref="E2302:F2302"/>
    <mergeCell ref="H2302:J2302"/>
    <mergeCell ref="A2293:C2293"/>
    <mergeCell ref="D2293:L2293"/>
    <mergeCell ref="M2293:M2295"/>
    <mergeCell ref="N2293:N2295"/>
    <mergeCell ref="A2294:A2295"/>
    <mergeCell ref="B2294:B2295"/>
    <mergeCell ref="C2294:C2295"/>
    <mergeCell ref="D2294:D2295"/>
    <mergeCell ref="E2294:L2294"/>
    <mergeCell ref="E2295:K2295"/>
    <mergeCell ref="E2296:J2296"/>
    <mergeCell ref="K2296:M2296"/>
    <mergeCell ref="E2297:F2297"/>
    <mergeCell ref="H2297:J2297"/>
    <mergeCell ref="K2297:L2297"/>
    <mergeCell ref="E2298:F2298"/>
    <mergeCell ref="H2298:J2298"/>
    <mergeCell ref="K2298:L2298"/>
    <mergeCell ref="K2302:L2302"/>
    <mergeCell ref="E2303:F2303"/>
    <mergeCell ref="M2254:N2254"/>
    <mergeCell ref="A2286:N2286"/>
    <mergeCell ref="A2288:B2288"/>
    <mergeCell ref="E2288:G2288"/>
    <mergeCell ref="A2289:B2289"/>
    <mergeCell ref="E2289:H2289"/>
    <mergeCell ref="J2289:L2289"/>
    <mergeCell ref="A2290:B2290"/>
    <mergeCell ref="E2290:H2290"/>
    <mergeCell ref="J2290:N2290"/>
    <mergeCell ref="A2291:B2291"/>
    <mergeCell ref="E2291:I2291"/>
    <mergeCell ref="J2291:N2291"/>
    <mergeCell ref="A2292:B2292"/>
    <mergeCell ref="E2292:G2292"/>
    <mergeCell ref="H2292:I2292"/>
    <mergeCell ref="J2292:L2292"/>
    <mergeCell ref="M2292:N2292"/>
    <mergeCell ref="A2257:C2257"/>
    <mergeCell ref="D2257:H2257"/>
    <mergeCell ref="A2258:N2258"/>
    <mergeCell ref="A2260:B2260"/>
    <mergeCell ref="E2260:G2260"/>
    <mergeCell ref="A2261:B2261"/>
    <mergeCell ref="E2261:H2261"/>
    <mergeCell ref="J2261:L2261"/>
    <mergeCell ref="A2262:B2262"/>
    <mergeCell ref="E2262:H2262"/>
    <mergeCell ref="J2262:N2262"/>
    <mergeCell ref="A2263:B2263"/>
    <mergeCell ref="E2263:I2263"/>
    <mergeCell ref="J2263:N2263"/>
    <mergeCell ref="H2247:J2247"/>
    <mergeCell ref="K2247:L2247"/>
    <mergeCell ref="E2248:F2248"/>
    <mergeCell ref="H2248:J2248"/>
    <mergeCell ref="E2249:F2249"/>
    <mergeCell ref="H2249:J2249"/>
    <mergeCell ref="E2250:F2250"/>
    <mergeCell ref="H2250:J2250"/>
    <mergeCell ref="E2251:F2251"/>
    <mergeCell ref="H2251:J2251"/>
    <mergeCell ref="E2252:F2252"/>
    <mergeCell ref="H2252:J2252"/>
    <mergeCell ref="E2253:F2253"/>
    <mergeCell ref="H2253:J2253"/>
    <mergeCell ref="E2254:F2254"/>
    <mergeCell ref="H2254:J2254"/>
    <mergeCell ref="K2248:L2248"/>
    <mergeCell ref="K2249:L2249"/>
    <mergeCell ref="K2254:L2254"/>
    <mergeCell ref="A2237:C2237"/>
    <mergeCell ref="D2237:L2237"/>
    <mergeCell ref="M2237:M2239"/>
    <mergeCell ref="N2237:N2239"/>
    <mergeCell ref="A2238:A2239"/>
    <mergeCell ref="B2238:B2239"/>
    <mergeCell ref="C2238:C2239"/>
    <mergeCell ref="D2238:D2239"/>
    <mergeCell ref="E2238:L2238"/>
    <mergeCell ref="E2239:K2239"/>
    <mergeCell ref="C2240:C2247"/>
    <mergeCell ref="E2240:J2240"/>
    <mergeCell ref="K2240:M2240"/>
    <mergeCell ref="E2241:F2241"/>
    <mergeCell ref="H2241:J2241"/>
    <mergeCell ref="K2241:L2241"/>
    <mergeCell ref="E2242:F2242"/>
    <mergeCell ref="H2242:J2242"/>
    <mergeCell ref="K2242:L2242"/>
    <mergeCell ref="E2243:F2243"/>
    <mergeCell ref="H2243:J2243"/>
    <mergeCell ref="K2243:L2243"/>
    <mergeCell ref="E2244:F2244"/>
    <mergeCell ref="H2244:J2244"/>
    <mergeCell ref="K2244:L2244"/>
    <mergeCell ref="E2245:F2245"/>
    <mergeCell ref="H2245:J2245"/>
    <mergeCell ref="K2245:L2245"/>
    <mergeCell ref="E2246:F2246"/>
    <mergeCell ref="H2246:J2246"/>
    <mergeCell ref="K2246:L2246"/>
    <mergeCell ref="E2247:F2247"/>
    <mergeCell ref="A2223:C2223"/>
    <mergeCell ref="D2223:H2223"/>
    <mergeCell ref="A2232:B2232"/>
    <mergeCell ref="E2232:G2232"/>
    <mergeCell ref="A2233:B2233"/>
    <mergeCell ref="E2233:H2233"/>
    <mergeCell ref="J2233:L2233"/>
    <mergeCell ref="A2234:B2234"/>
    <mergeCell ref="E2234:H2234"/>
    <mergeCell ref="J2234:N2234"/>
    <mergeCell ref="A2235:B2235"/>
    <mergeCell ref="E2235:I2235"/>
    <mergeCell ref="J2235:N2235"/>
    <mergeCell ref="A2236:B2236"/>
    <mergeCell ref="E2236:G2236"/>
    <mergeCell ref="H2236:I2236"/>
    <mergeCell ref="J2236:L2236"/>
    <mergeCell ref="M2236:N2236"/>
    <mergeCell ref="A2230:N2230"/>
    <mergeCell ref="H2213:J2213"/>
    <mergeCell ref="K2213:L2213"/>
    <mergeCell ref="E2214:F2214"/>
    <mergeCell ref="H2214:J2214"/>
    <mergeCell ref="K2214:M2216"/>
    <mergeCell ref="E2215:F2215"/>
    <mergeCell ref="H2215:J2215"/>
    <mergeCell ref="E2216:F2216"/>
    <mergeCell ref="H2216:J2216"/>
    <mergeCell ref="E2217:F2217"/>
    <mergeCell ref="H2217:J2217"/>
    <mergeCell ref="E2218:F2218"/>
    <mergeCell ref="H2218:J2218"/>
    <mergeCell ref="E2219:F2219"/>
    <mergeCell ref="H2219:J2219"/>
    <mergeCell ref="E2220:F2220"/>
    <mergeCell ref="H2220:J2220"/>
    <mergeCell ref="A2203:C2203"/>
    <mergeCell ref="D2203:L2203"/>
    <mergeCell ref="M2203:M2205"/>
    <mergeCell ref="N2203:N2205"/>
    <mergeCell ref="A2204:A2205"/>
    <mergeCell ref="B2204:B2205"/>
    <mergeCell ref="C2204:C2205"/>
    <mergeCell ref="D2204:D2205"/>
    <mergeCell ref="E2204:L2204"/>
    <mergeCell ref="E2205:K2205"/>
    <mergeCell ref="C2206:C2213"/>
    <mergeCell ref="E2206:J2206"/>
    <mergeCell ref="K2206:M2206"/>
    <mergeCell ref="E2207:F2207"/>
    <mergeCell ref="H2207:J2207"/>
    <mergeCell ref="K2207:L2207"/>
    <mergeCell ref="E2208:F2208"/>
    <mergeCell ref="H2208:J2208"/>
    <mergeCell ref="K2208:L2208"/>
    <mergeCell ref="E2209:F2209"/>
    <mergeCell ref="H2209:J2209"/>
    <mergeCell ref="K2209:L2209"/>
    <mergeCell ref="E2210:F2210"/>
    <mergeCell ref="H2210:J2210"/>
    <mergeCell ref="K2210:L2210"/>
    <mergeCell ref="E2211:F2211"/>
    <mergeCell ref="H2211:J2211"/>
    <mergeCell ref="K2211:L2211"/>
    <mergeCell ref="E2212:F2212"/>
    <mergeCell ref="H2212:J2212"/>
    <mergeCell ref="K2212:L2212"/>
    <mergeCell ref="E2213:F2213"/>
    <mergeCell ref="C2197:L2197"/>
    <mergeCell ref="A2198:B2198"/>
    <mergeCell ref="E2198:G2198"/>
    <mergeCell ref="A2199:B2199"/>
    <mergeCell ref="E2199:H2199"/>
    <mergeCell ref="J2199:L2199"/>
    <mergeCell ref="A2200:B2200"/>
    <mergeCell ref="E2200:H2200"/>
    <mergeCell ref="J2200:N2200"/>
    <mergeCell ref="A2201:B2201"/>
    <mergeCell ref="E2201:I2201"/>
    <mergeCell ref="J2201:N2201"/>
    <mergeCell ref="A2202:B2202"/>
    <mergeCell ref="E2202:G2202"/>
    <mergeCell ref="H2202:I2202"/>
    <mergeCell ref="J2202:L2202"/>
    <mergeCell ref="M2202:N2202"/>
    <mergeCell ref="J2192:M2192"/>
    <mergeCell ref="D2193:G2193"/>
    <mergeCell ref="H2193:I2193"/>
    <mergeCell ref="J2193:M2193"/>
    <mergeCell ref="A2196:C2196"/>
    <mergeCell ref="D2196:H2196"/>
    <mergeCell ref="E2186:G2186"/>
    <mergeCell ref="H2186:I2186"/>
    <mergeCell ref="E2187:G2187"/>
    <mergeCell ref="H2187:I2187"/>
    <mergeCell ref="E2188:G2188"/>
    <mergeCell ref="H2188:I2188"/>
    <mergeCell ref="E2189:G2189"/>
    <mergeCell ref="H2189:I2189"/>
    <mergeCell ref="E2190:G2190"/>
    <mergeCell ref="H2190:I2190"/>
    <mergeCell ref="E2191:G2191"/>
    <mergeCell ref="H2191:I2191"/>
    <mergeCell ref="J2191:M2191"/>
    <mergeCell ref="J2185:N2190"/>
    <mergeCell ref="A2176:C2176"/>
    <mergeCell ref="D2176:L2176"/>
    <mergeCell ref="M2176:M2178"/>
    <mergeCell ref="N2176:N2178"/>
    <mergeCell ref="A2177:A2178"/>
    <mergeCell ref="B2177:B2178"/>
    <mergeCell ref="C2177:C2178"/>
    <mergeCell ref="D2177:D2178"/>
    <mergeCell ref="E2177:L2177"/>
    <mergeCell ref="E2178:K2178"/>
    <mergeCell ref="C2179:C2192"/>
    <mergeCell ref="E2179:I2179"/>
    <mergeCell ref="J2179:M2179"/>
    <mergeCell ref="E2180:G2180"/>
    <mergeCell ref="H2180:I2180"/>
    <mergeCell ref="J2180:M2180"/>
    <mergeCell ref="E2181:G2181"/>
    <mergeCell ref="H2181:I2181"/>
    <mergeCell ref="J2181:M2181"/>
    <mergeCell ref="E2182:G2182"/>
    <mergeCell ref="H2182:I2182"/>
    <mergeCell ref="J2182:M2182"/>
    <mergeCell ref="E2183:G2183"/>
    <mergeCell ref="H2183:I2183"/>
    <mergeCell ref="J2183:M2183"/>
    <mergeCell ref="E2184:G2184"/>
    <mergeCell ref="H2184:I2184"/>
    <mergeCell ref="J2184:M2184"/>
    <mergeCell ref="E2185:G2185"/>
    <mergeCell ref="H2185:I2185"/>
    <mergeCell ref="E2192:G2192"/>
    <mergeCell ref="H2192:I2192"/>
    <mergeCell ref="A2170:N2170"/>
    <mergeCell ref="A2171:B2171"/>
    <mergeCell ref="E2171:I2171"/>
    <mergeCell ref="J2171:N2171"/>
    <mergeCell ref="A2172:B2172"/>
    <mergeCell ref="C2172:D2172"/>
    <mergeCell ref="E2172:I2172"/>
    <mergeCell ref="J2172:N2172"/>
    <mergeCell ref="A2173:B2173"/>
    <mergeCell ref="E2173:I2173"/>
    <mergeCell ref="J2173:N2173"/>
    <mergeCell ref="A2174:B2174"/>
    <mergeCell ref="E2174:I2174"/>
    <mergeCell ref="J2174:N2174"/>
    <mergeCell ref="A2175:B2175"/>
    <mergeCell ref="E2175:G2175"/>
    <mergeCell ref="H2175:I2175"/>
    <mergeCell ref="J2175:L2175"/>
    <mergeCell ref="M2175:N2175"/>
    <mergeCell ref="D2165:G2165"/>
    <mergeCell ref="H2165:I2165"/>
    <mergeCell ref="J2165:M2165"/>
    <mergeCell ref="A2168:C2168"/>
    <mergeCell ref="D2168:H2168"/>
    <mergeCell ref="C2144:D2144"/>
    <mergeCell ref="E2158:G2158"/>
    <mergeCell ref="H2158:I2158"/>
    <mergeCell ref="J2158:M2158"/>
    <mergeCell ref="E2159:G2159"/>
    <mergeCell ref="H2159:I2159"/>
    <mergeCell ref="J2159:M2159"/>
    <mergeCell ref="E2160:G2160"/>
    <mergeCell ref="H2160:I2160"/>
    <mergeCell ref="J2160:M2160"/>
    <mergeCell ref="E2161:G2161"/>
    <mergeCell ref="H2161:I2161"/>
    <mergeCell ref="J2161:M2161"/>
    <mergeCell ref="E2162:G2162"/>
    <mergeCell ref="H2162:I2162"/>
    <mergeCell ref="J2162:M2162"/>
    <mergeCell ref="E2163:G2163"/>
    <mergeCell ref="H2163:I2163"/>
    <mergeCell ref="J2163:M2163"/>
    <mergeCell ref="A2148:C2148"/>
    <mergeCell ref="D2148:L2148"/>
    <mergeCell ref="M2148:M2150"/>
    <mergeCell ref="N2148:N2150"/>
    <mergeCell ref="A2149:A2150"/>
    <mergeCell ref="B2149:B2150"/>
    <mergeCell ref="C2149:C2150"/>
    <mergeCell ref="D2149:D2150"/>
    <mergeCell ref="E2149:L2149"/>
    <mergeCell ref="E2150:K2150"/>
    <mergeCell ref="C2151:C2164"/>
    <mergeCell ref="E2151:I2151"/>
    <mergeCell ref="J2151:M2151"/>
    <mergeCell ref="E2152:G2152"/>
    <mergeCell ref="H2152:I2152"/>
    <mergeCell ref="J2152:M2152"/>
    <mergeCell ref="N2152:N2164"/>
    <mergeCell ref="E2153:G2153"/>
    <mergeCell ref="H2153:I2153"/>
    <mergeCell ref="J2153:M2153"/>
    <mergeCell ref="E2154:G2154"/>
    <mergeCell ref="H2154:I2154"/>
    <mergeCell ref="J2154:M2154"/>
    <mergeCell ref="E2155:G2155"/>
    <mergeCell ref="H2155:I2155"/>
    <mergeCell ref="J2155:M2155"/>
    <mergeCell ref="E2156:G2156"/>
    <mergeCell ref="H2156:I2156"/>
    <mergeCell ref="J2156:M2156"/>
    <mergeCell ref="E2157:G2157"/>
    <mergeCell ref="H2157:I2157"/>
    <mergeCell ref="J2157:M2157"/>
    <mergeCell ref="E2164:G2164"/>
    <mergeCell ref="H2164:I2164"/>
    <mergeCell ref="J2164:M2164"/>
    <mergeCell ref="A2142:N2142"/>
    <mergeCell ref="A2143:B2143"/>
    <mergeCell ref="E2143:I2143"/>
    <mergeCell ref="J2143:N2143"/>
    <mergeCell ref="A2144:B2144"/>
    <mergeCell ref="E2144:I2144"/>
    <mergeCell ref="J2144:N2144"/>
    <mergeCell ref="A2145:B2145"/>
    <mergeCell ref="E2145:I2145"/>
    <mergeCell ref="J2145:N2145"/>
    <mergeCell ref="A2146:B2146"/>
    <mergeCell ref="E2146:I2146"/>
    <mergeCell ref="J2146:N2146"/>
    <mergeCell ref="A2147:B2147"/>
    <mergeCell ref="E2147:G2147"/>
    <mergeCell ref="H2147:I2147"/>
    <mergeCell ref="J2147:L2147"/>
    <mergeCell ref="M2147:N2147"/>
    <mergeCell ref="E2136:G2136"/>
    <mergeCell ref="H2136:I2136"/>
    <mergeCell ref="J2136:M2136"/>
    <mergeCell ref="D2137:G2137"/>
    <mergeCell ref="H2137:I2137"/>
    <mergeCell ref="J2137:M2137"/>
    <mergeCell ref="A2140:C2140"/>
    <mergeCell ref="D2140:H2140"/>
    <mergeCell ref="E2130:G2130"/>
    <mergeCell ref="H2130:I2130"/>
    <mergeCell ref="J2130:M2130"/>
    <mergeCell ref="E2131:G2131"/>
    <mergeCell ref="H2131:I2131"/>
    <mergeCell ref="J2131:M2131"/>
    <mergeCell ref="E2132:G2132"/>
    <mergeCell ref="H2132:I2132"/>
    <mergeCell ref="J2132:M2132"/>
    <mergeCell ref="E2133:G2133"/>
    <mergeCell ref="H2133:I2133"/>
    <mergeCell ref="J2133:M2133"/>
    <mergeCell ref="E2134:G2134"/>
    <mergeCell ref="H2134:I2134"/>
    <mergeCell ref="J2134:M2134"/>
    <mergeCell ref="E2135:G2135"/>
    <mergeCell ref="H2135:I2135"/>
    <mergeCell ref="J2135:M2135"/>
    <mergeCell ref="A2120:C2120"/>
    <mergeCell ref="D2120:L2120"/>
    <mergeCell ref="M2120:M2122"/>
    <mergeCell ref="N2120:N2122"/>
    <mergeCell ref="A2121:A2122"/>
    <mergeCell ref="B2121:B2122"/>
    <mergeCell ref="C2121:C2122"/>
    <mergeCell ref="D2121:D2122"/>
    <mergeCell ref="E2121:L2121"/>
    <mergeCell ref="E2122:K2122"/>
    <mergeCell ref="C2123:C2136"/>
    <mergeCell ref="E2123:I2123"/>
    <mergeCell ref="J2123:M2123"/>
    <mergeCell ref="E2124:G2124"/>
    <mergeCell ref="H2124:I2124"/>
    <mergeCell ref="J2124:M2124"/>
    <mergeCell ref="N2124:N2136"/>
    <mergeCell ref="E2125:G2125"/>
    <mergeCell ref="H2125:I2125"/>
    <mergeCell ref="J2125:M2125"/>
    <mergeCell ref="E2126:G2126"/>
    <mergeCell ref="H2126:I2126"/>
    <mergeCell ref="J2126:M2126"/>
    <mergeCell ref="E2127:G2127"/>
    <mergeCell ref="H2127:I2127"/>
    <mergeCell ref="J2127:M2127"/>
    <mergeCell ref="E2128:G2128"/>
    <mergeCell ref="H2128:I2128"/>
    <mergeCell ref="J2128:M2128"/>
    <mergeCell ref="E2129:G2129"/>
    <mergeCell ref="H2129:I2129"/>
    <mergeCell ref="J2129:M2129"/>
    <mergeCell ref="A2114:N2114"/>
    <mergeCell ref="A2115:B2115"/>
    <mergeCell ref="E2115:I2115"/>
    <mergeCell ref="J2115:N2115"/>
    <mergeCell ref="A2116:B2116"/>
    <mergeCell ref="E2116:I2116"/>
    <mergeCell ref="J2116:N2116"/>
    <mergeCell ref="A2117:B2117"/>
    <mergeCell ref="E2117:I2117"/>
    <mergeCell ref="J2117:N2117"/>
    <mergeCell ref="A2118:B2118"/>
    <mergeCell ref="E2118:I2118"/>
    <mergeCell ref="J2118:N2118"/>
    <mergeCell ref="A2119:B2119"/>
    <mergeCell ref="E2119:G2119"/>
    <mergeCell ref="H2119:I2119"/>
    <mergeCell ref="J2119:L2119"/>
    <mergeCell ref="M2119:N2119"/>
    <mergeCell ref="H1575:I1575"/>
    <mergeCell ref="J1575:M1575"/>
    <mergeCell ref="E1576:G1576"/>
    <mergeCell ref="H1576:I1576"/>
    <mergeCell ref="J1576:M1576"/>
    <mergeCell ref="D1577:G1577"/>
    <mergeCell ref="H1577:I1577"/>
    <mergeCell ref="J1577:M1577"/>
    <mergeCell ref="A1580:C1580"/>
    <mergeCell ref="D1580:H1580"/>
    <mergeCell ref="C1563:C1575"/>
    <mergeCell ref="E1563:I1563"/>
    <mergeCell ref="J1563:M1563"/>
    <mergeCell ref="E1564:G1564"/>
    <mergeCell ref="H1564:I1564"/>
    <mergeCell ref="J1564:M1564"/>
    <mergeCell ref="N1564:N1576"/>
    <mergeCell ref="E1565:G1565"/>
    <mergeCell ref="H1565:I1565"/>
    <mergeCell ref="J1565:M1565"/>
    <mergeCell ref="E1566:G1566"/>
    <mergeCell ref="H1566:I1566"/>
    <mergeCell ref="J1566:M1566"/>
    <mergeCell ref="E1567:G1567"/>
    <mergeCell ref="H1567:I1567"/>
    <mergeCell ref="J1567:M1567"/>
    <mergeCell ref="E1568:G1568"/>
    <mergeCell ref="H1568:I1568"/>
    <mergeCell ref="J1568:M1568"/>
    <mergeCell ref="E1569:G1569"/>
    <mergeCell ref="H1569:I1569"/>
    <mergeCell ref="J1569:M1569"/>
    <mergeCell ref="E1570:G1570"/>
    <mergeCell ref="H1570:I1570"/>
    <mergeCell ref="J1570:M1570"/>
    <mergeCell ref="E1571:G1571"/>
    <mergeCell ref="H1571:I1571"/>
    <mergeCell ref="J1571:M1571"/>
    <mergeCell ref="E1572:G1572"/>
    <mergeCell ref="H1572:I1572"/>
    <mergeCell ref="J1572:M1572"/>
    <mergeCell ref="E1573:G1573"/>
    <mergeCell ref="H1573:I1573"/>
    <mergeCell ref="J1573:M1573"/>
    <mergeCell ref="E1574:G1574"/>
    <mergeCell ref="H1574:I1574"/>
    <mergeCell ref="J1574:M1574"/>
    <mergeCell ref="E1575:G1575"/>
    <mergeCell ref="A1558:B1558"/>
    <mergeCell ref="E1558:I1558"/>
    <mergeCell ref="J1558:N1558"/>
    <mergeCell ref="A1559:B1559"/>
    <mergeCell ref="E1559:G1559"/>
    <mergeCell ref="H1559:I1559"/>
    <mergeCell ref="J1559:L1559"/>
    <mergeCell ref="M1559:N1559"/>
    <mergeCell ref="A1560:C1560"/>
    <mergeCell ref="D1560:L1560"/>
    <mergeCell ref="M1560:M1562"/>
    <mergeCell ref="N1560:N1562"/>
    <mergeCell ref="A1561:A1562"/>
    <mergeCell ref="B1561:B1562"/>
    <mergeCell ref="C1561:C1562"/>
    <mergeCell ref="D1561:D1562"/>
    <mergeCell ref="E1561:L1561"/>
    <mergeCell ref="E1562:K1562"/>
    <mergeCell ref="E1548:G1548"/>
    <mergeCell ref="H1548:I1548"/>
    <mergeCell ref="J1548:M1548"/>
    <mergeCell ref="D1549:G1549"/>
    <mergeCell ref="H1549:I1549"/>
    <mergeCell ref="J1549:M1549"/>
    <mergeCell ref="A1552:C1552"/>
    <mergeCell ref="D1552:H1552"/>
    <mergeCell ref="A1554:N1554"/>
    <mergeCell ref="A1555:B1555"/>
    <mergeCell ref="E1555:I1555"/>
    <mergeCell ref="J1555:N1555"/>
    <mergeCell ref="A1556:B1556"/>
    <mergeCell ref="E1556:I1556"/>
    <mergeCell ref="J1556:N1556"/>
    <mergeCell ref="A1557:B1557"/>
    <mergeCell ref="E1557:I1557"/>
    <mergeCell ref="J1557:N1557"/>
    <mergeCell ref="E1542:G1542"/>
    <mergeCell ref="H1542:I1542"/>
    <mergeCell ref="J1542:M1542"/>
    <mergeCell ref="E1543:G1543"/>
    <mergeCell ref="H1543:I1543"/>
    <mergeCell ref="J1543:M1543"/>
    <mergeCell ref="E1544:G1544"/>
    <mergeCell ref="H1544:I1544"/>
    <mergeCell ref="J1544:M1544"/>
    <mergeCell ref="E1545:G1545"/>
    <mergeCell ref="H1545:I1545"/>
    <mergeCell ref="J1545:M1545"/>
    <mergeCell ref="E1546:G1546"/>
    <mergeCell ref="H1546:I1546"/>
    <mergeCell ref="J1546:M1546"/>
    <mergeCell ref="E1547:G1547"/>
    <mergeCell ref="H1547:I1547"/>
    <mergeCell ref="J1547:M1547"/>
    <mergeCell ref="A1532:C1532"/>
    <mergeCell ref="D1532:L1532"/>
    <mergeCell ref="M1532:M1534"/>
    <mergeCell ref="N1532:N1534"/>
    <mergeCell ref="A1533:A1534"/>
    <mergeCell ref="B1533:B1534"/>
    <mergeCell ref="C1533:C1534"/>
    <mergeCell ref="D1533:D1534"/>
    <mergeCell ref="E1533:L1533"/>
    <mergeCell ref="E1534:K1534"/>
    <mergeCell ref="C1535:C1547"/>
    <mergeCell ref="E1535:I1535"/>
    <mergeCell ref="J1535:M1535"/>
    <mergeCell ref="E1536:G1536"/>
    <mergeCell ref="H1536:I1536"/>
    <mergeCell ref="J1536:M1536"/>
    <mergeCell ref="N1536:N1548"/>
    <mergeCell ref="E1537:G1537"/>
    <mergeCell ref="H1537:I1537"/>
    <mergeCell ref="J1537:M1537"/>
    <mergeCell ref="E1538:G1538"/>
    <mergeCell ref="H1538:I1538"/>
    <mergeCell ref="J1538:M1538"/>
    <mergeCell ref="E1539:G1539"/>
    <mergeCell ref="H1539:I1539"/>
    <mergeCell ref="J1539:M1539"/>
    <mergeCell ref="E1540:G1540"/>
    <mergeCell ref="H1540:I1540"/>
    <mergeCell ref="J1540:M1540"/>
    <mergeCell ref="E1541:G1541"/>
    <mergeCell ref="H1541:I1541"/>
    <mergeCell ref="J1541:M1541"/>
    <mergeCell ref="A1527:B1527"/>
    <mergeCell ref="E1527:I1527"/>
    <mergeCell ref="J1527:N1527"/>
    <mergeCell ref="A1528:B1528"/>
    <mergeCell ref="E1528:I1528"/>
    <mergeCell ref="J1528:N1528"/>
    <mergeCell ref="A1529:B1529"/>
    <mergeCell ref="E1529:I1529"/>
    <mergeCell ref="J1529:N1529"/>
    <mergeCell ref="A1530:B1530"/>
    <mergeCell ref="E1530:I1530"/>
    <mergeCell ref="J1530:N1530"/>
    <mergeCell ref="A1531:B1531"/>
    <mergeCell ref="E1531:G1531"/>
    <mergeCell ref="H1531:I1531"/>
    <mergeCell ref="J1531:L1531"/>
    <mergeCell ref="M1531:N1531"/>
    <mergeCell ref="E1518:G1518"/>
    <mergeCell ref="H1518:I1518"/>
    <mergeCell ref="J1518:M1518"/>
    <mergeCell ref="E1519:G1519"/>
    <mergeCell ref="H1519:I1519"/>
    <mergeCell ref="J1519:M1519"/>
    <mergeCell ref="E1520:G1520"/>
    <mergeCell ref="H1520:I1520"/>
    <mergeCell ref="J1520:M1520"/>
    <mergeCell ref="D1521:G1521"/>
    <mergeCell ref="H1521:I1521"/>
    <mergeCell ref="J1521:M1521"/>
    <mergeCell ref="A1524:C1524"/>
    <mergeCell ref="D1524:H1524"/>
    <mergeCell ref="A1526:N1526"/>
    <mergeCell ref="C1507:C1519"/>
    <mergeCell ref="E1507:I1507"/>
    <mergeCell ref="J1507:M1507"/>
    <mergeCell ref="E1508:G1508"/>
    <mergeCell ref="H1508:I1508"/>
    <mergeCell ref="J1508:M1508"/>
    <mergeCell ref="N1508:N1520"/>
    <mergeCell ref="E1509:G1509"/>
    <mergeCell ref="H1509:I1509"/>
    <mergeCell ref="J1509:M1509"/>
    <mergeCell ref="E1510:G1510"/>
    <mergeCell ref="H1510:I1510"/>
    <mergeCell ref="J1510:M1510"/>
    <mergeCell ref="E1511:G1511"/>
    <mergeCell ref="H1511:I1511"/>
    <mergeCell ref="J1511:M1511"/>
    <mergeCell ref="E1512:G1512"/>
    <mergeCell ref="H1512:I1512"/>
    <mergeCell ref="J1512:M1512"/>
    <mergeCell ref="E1513:G1513"/>
    <mergeCell ref="H1513:I1513"/>
    <mergeCell ref="J1513:M1513"/>
    <mergeCell ref="E1514:G1514"/>
    <mergeCell ref="H1514:I1514"/>
    <mergeCell ref="J1514:M1514"/>
    <mergeCell ref="E1515:G1515"/>
    <mergeCell ref="H1515:I1515"/>
    <mergeCell ref="J1515:M1515"/>
    <mergeCell ref="E1516:G1516"/>
    <mergeCell ref="H1516:I1516"/>
    <mergeCell ref="J1516:M1516"/>
    <mergeCell ref="E1517:G1517"/>
    <mergeCell ref="H1517:I1517"/>
    <mergeCell ref="J1517:M1517"/>
    <mergeCell ref="A1500:B1500"/>
    <mergeCell ref="E1500:I1500"/>
    <mergeCell ref="J1500:N1500"/>
    <mergeCell ref="A1501:B1501"/>
    <mergeCell ref="E1501:I1501"/>
    <mergeCell ref="J1501:N1501"/>
    <mergeCell ref="A1502:B1502"/>
    <mergeCell ref="E1502:I1502"/>
    <mergeCell ref="J1502:N1502"/>
    <mergeCell ref="A1503:B1503"/>
    <mergeCell ref="E1503:G1503"/>
    <mergeCell ref="H1503:I1503"/>
    <mergeCell ref="J1503:L1503"/>
    <mergeCell ref="M1503:N1503"/>
    <mergeCell ref="A1504:C1504"/>
    <mergeCell ref="D1504:L1504"/>
    <mergeCell ref="M1504:M1506"/>
    <mergeCell ref="N1504:N1506"/>
    <mergeCell ref="A1505:A1506"/>
    <mergeCell ref="B1505:B1506"/>
    <mergeCell ref="C1505:C1506"/>
    <mergeCell ref="D1505:D1506"/>
    <mergeCell ref="E1505:L1505"/>
    <mergeCell ref="E1506:K1506"/>
    <mergeCell ref="E1490:G1490"/>
    <mergeCell ref="H1490:I1490"/>
    <mergeCell ref="J1490:M1490"/>
    <mergeCell ref="E1491:G1491"/>
    <mergeCell ref="H1491:I1491"/>
    <mergeCell ref="J1491:M1491"/>
    <mergeCell ref="E1492:G1492"/>
    <mergeCell ref="H1492:I1492"/>
    <mergeCell ref="J1492:M1492"/>
    <mergeCell ref="D1493:G1493"/>
    <mergeCell ref="H1493:I1493"/>
    <mergeCell ref="J1493:M1493"/>
    <mergeCell ref="A1496:C1496"/>
    <mergeCell ref="D1496:H1496"/>
    <mergeCell ref="A1498:N1498"/>
    <mergeCell ref="A1499:B1499"/>
    <mergeCell ref="E1499:I1499"/>
    <mergeCell ref="J1499:N1499"/>
    <mergeCell ref="H1484:I1484"/>
    <mergeCell ref="J1484:M1484"/>
    <mergeCell ref="E1485:G1485"/>
    <mergeCell ref="H1485:I1485"/>
    <mergeCell ref="J1485:M1485"/>
    <mergeCell ref="E1486:G1486"/>
    <mergeCell ref="H1486:I1486"/>
    <mergeCell ref="J1486:M1486"/>
    <mergeCell ref="E1487:G1487"/>
    <mergeCell ref="H1487:I1487"/>
    <mergeCell ref="J1487:M1487"/>
    <mergeCell ref="E1488:G1488"/>
    <mergeCell ref="H1488:I1488"/>
    <mergeCell ref="J1488:M1488"/>
    <mergeCell ref="E1489:G1489"/>
    <mergeCell ref="H1489:I1489"/>
    <mergeCell ref="J1489:M1489"/>
    <mergeCell ref="A1475:B1475"/>
    <mergeCell ref="E1475:G1475"/>
    <mergeCell ref="H1475:I1475"/>
    <mergeCell ref="J1475:L1475"/>
    <mergeCell ref="M1475:N1475"/>
    <mergeCell ref="A1476:C1476"/>
    <mergeCell ref="D1476:L1476"/>
    <mergeCell ref="M1476:M1478"/>
    <mergeCell ref="N1476:N1478"/>
    <mergeCell ref="A1477:A1478"/>
    <mergeCell ref="B1477:B1478"/>
    <mergeCell ref="C1477:C1478"/>
    <mergeCell ref="D1477:D1478"/>
    <mergeCell ref="E1477:L1477"/>
    <mergeCell ref="E1478:K1478"/>
    <mergeCell ref="C1479:C1491"/>
    <mergeCell ref="E1479:I1479"/>
    <mergeCell ref="J1479:M1479"/>
    <mergeCell ref="E1480:G1480"/>
    <mergeCell ref="H1480:I1480"/>
    <mergeCell ref="J1480:M1480"/>
    <mergeCell ref="N1480:N1492"/>
    <mergeCell ref="E1481:G1481"/>
    <mergeCell ref="H1481:I1481"/>
    <mergeCell ref="J1481:M1481"/>
    <mergeCell ref="E1482:G1482"/>
    <mergeCell ref="H1482:I1482"/>
    <mergeCell ref="J1482:M1482"/>
    <mergeCell ref="E1483:G1483"/>
    <mergeCell ref="H1483:I1483"/>
    <mergeCell ref="J1483:M1483"/>
    <mergeCell ref="E1484:G1484"/>
    <mergeCell ref="H1322:I1322"/>
    <mergeCell ref="J1322:K1322"/>
    <mergeCell ref="H1323:I1323"/>
    <mergeCell ref="J1323:K1323"/>
    <mergeCell ref="H1324:I1324"/>
    <mergeCell ref="J1324:K1324"/>
    <mergeCell ref="A1470:N1470"/>
    <mergeCell ref="A1471:B1471"/>
    <mergeCell ref="E1471:I1471"/>
    <mergeCell ref="J1471:N1471"/>
    <mergeCell ref="A1472:B1472"/>
    <mergeCell ref="E1472:I1472"/>
    <mergeCell ref="J1472:N1472"/>
    <mergeCell ref="A1473:B1473"/>
    <mergeCell ref="E1473:I1473"/>
    <mergeCell ref="J1473:N1473"/>
    <mergeCell ref="A1474:B1474"/>
    <mergeCell ref="E1474:I1474"/>
    <mergeCell ref="J1474:N1474"/>
    <mergeCell ref="A1413:C1413"/>
    <mergeCell ref="D1413:H1413"/>
    <mergeCell ref="E1400:G1400"/>
    <mergeCell ref="E1401:G1401"/>
    <mergeCell ref="E1402:G1402"/>
    <mergeCell ref="E1403:G1403"/>
    <mergeCell ref="E1404:G1404"/>
    <mergeCell ref="E1405:G1405"/>
    <mergeCell ref="L1402:M1402"/>
    <mergeCell ref="L1403:M1403"/>
    <mergeCell ref="L1404:M1404"/>
    <mergeCell ref="E1367:I1367"/>
    <mergeCell ref="J1367:K1367"/>
    <mergeCell ref="L1367:M1367"/>
    <mergeCell ref="A1391:B1391"/>
    <mergeCell ref="E1391:G1391"/>
    <mergeCell ref="H1391:I1391"/>
    <mergeCell ref="J1391:L1391"/>
    <mergeCell ref="M1391:N1391"/>
    <mergeCell ref="A1392:C1392"/>
    <mergeCell ref="D1392:L1392"/>
    <mergeCell ref="M1392:M1394"/>
    <mergeCell ref="N1392:N1394"/>
    <mergeCell ref="A1393:A1394"/>
    <mergeCell ref="B1393:B1394"/>
    <mergeCell ref="C1393:C1394"/>
    <mergeCell ref="D1393:D1394"/>
    <mergeCell ref="E1393:L1393"/>
    <mergeCell ref="E1394:K1394"/>
    <mergeCell ref="C1395:C1407"/>
    <mergeCell ref="E1396:G1396"/>
    <mergeCell ref="N1396:N1409"/>
    <mergeCell ref="D1409:G1409"/>
    <mergeCell ref="L1378:M1378"/>
    <mergeCell ref="H1379:I1379"/>
    <mergeCell ref="J1379:K1379"/>
    <mergeCell ref="L1379:M1379"/>
    <mergeCell ref="A1384:C1384"/>
    <mergeCell ref="D1384:H1384"/>
    <mergeCell ref="A1386:N1386"/>
    <mergeCell ref="A1387:B1387"/>
    <mergeCell ref="E1387:I1387"/>
    <mergeCell ref="J1387:N1387"/>
    <mergeCell ref="A1388:B1388"/>
    <mergeCell ref="E1388:I1388"/>
    <mergeCell ref="L1406:M1406"/>
    <mergeCell ref="J1388:N1388"/>
    <mergeCell ref="A1389:B1389"/>
    <mergeCell ref="E1389:I1389"/>
    <mergeCell ref="J1389:N1389"/>
    <mergeCell ref="A1390:B1390"/>
    <mergeCell ref="E1390:I1390"/>
    <mergeCell ref="J1390:N1390"/>
    <mergeCell ref="E1380:G1380"/>
    <mergeCell ref="H1380:I1380"/>
    <mergeCell ref="J1380:K1380"/>
    <mergeCell ref="L1380:M1380"/>
    <mergeCell ref="D1381:G1381"/>
    <mergeCell ref="H1381:I1381"/>
    <mergeCell ref="J1381:K1381"/>
    <mergeCell ref="L1405:M1405"/>
    <mergeCell ref="H1403:I1403"/>
    <mergeCell ref="H1404:I1404"/>
    <mergeCell ref="H1405:I1405"/>
    <mergeCell ref="J1377:K1377"/>
    <mergeCell ref="L1377:M1377"/>
    <mergeCell ref="H1378:I1378"/>
    <mergeCell ref="J1378:K1378"/>
    <mergeCell ref="L1371:M1371"/>
    <mergeCell ref="H1372:I1372"/>
    <mergeCell ref="E1397:G1397"/>
    <mergeCell ref="J1373:K1373"/>
    <mergeCell ref="L1373:M1373"/>
    <mergeCell ref="H1374:I1374"/>
    <mergeCell ref="J1374:K1374"/>
    <mergeCell ref="L1374:M1374"/>
    <mergeCell ref="H1375:I1375"/>
    <mergeCell ref="J1375:K1375"/>
    <mergeCell ref="L1375:M1375"/>
    <mergeCell ref="H1376:I1376"/>
    <mergeCell ref="J1376:K1376"/>
    <mergeCell ref="L1376:M1376"/>
    <mergeCell ref="H1371:I1371"/>
    <mergeCell ref="J1371:K1371"/>
    <mergeCell ref="H1373:I1373"/>
    <mergeCell ref="E1371:G1371"/>
    <mergeCell ref="E1372:G1372"/>
    <mergeCell ref="A1360:B1360"/>
    <mergeCell ref="E1360:I1360"/>
    <mergeCell ref="J1360:N1360"/>
    <mergeCell ref="A1361:B1361"/>
    <mergeCell ref="E1361:I1361"/>
    <mergeCell ref="J1361:N1361"/>
    <mergeCell ref="A1362:B1362"/>
    <mergeCell ref="E1362:I1362"/>
    <mergeCell ref="J1362:N1362"/>
    <mergeCell ref="A1363:B1363"/>
    <mergeCell ref="E1363:G1363"/>
    <mergeCell ref="H1363:I1363"/>
    <mergeCell ref="J1363:L1363"/>
    <mergeCell ref="M1363:N1363"/>
    <mergeCell ref="L1381:M1381"/>
    <mergeCell ref="A1364:C1364"/>
    <mergeCell ref="D1364:L1364"/>
    <mergeCell ref="M1364:M1366"/>
    <mergeCell ref="N1364:N1366"/>
    <mergeCell ref="A1365:A1366"/>
    <mergeCell ref="B1365:B1366"/>
    <mergeCell ref="C1365:C1366"/>
    <mergeCell ref="D1365:D1366"/>
    <mergeCell ref="E1365:L1365"/>
    <mergeCell ref="E1366:K1366"/>
    <mergeCell ref="C1367:C1379"/>
    <mergeCell ref="E1368:G1368"/>
    <mergeCell ref="N1368:N1380"/>
    <mergeCell ref="E1369:G1369"/>
    <mergeCell ref="E1370:G1370"/>
    <mergeCell ref="E1373:G1373"/>
    <mergeCell ref="E1374:G1374"/>
    <mergeCell ref="E1275:G1275"/>
    <mergeCell ref="H1275:I1275"/>
    <mergeCell ref="J1275:K1275"/>
    <mergeCell ref="E1276:G1276"/>
    <mergeCell ref="H1276:I1276"/>
    <mergeCell ref="J1276:K1276"/>
    <mergeCell ref="E1277:G1277"/>
    <mergeCell ref="H1277:I1277"/>
    <mergeCell ref="J1277:K1277"/>
    <mergeCell ref="A1281:C1281"/>
    <mergeCell ref="D1281:H1281"/>
    <mergeCell ref="J1268:K1268"/>
    <mergeCell ref="E1269:G1269"/>
    <mergeCell ref="H1269:I1269"/>
    <mergeCell ref="J1269:K1269"/>
    <mergeCell ref="E1270:G1270"/>
    <mergeCell ref="H1270:I1270"/>
    <mergeCell ref="J1270:K1270"/>
    <mergeCell ref="E1271:G1271"/>
    <mergeCell ref="H1271:I1271"/>
    <mergeCell ref="J1271:K1271"/>
    <mergeCell ref="E1272:G1272"/>
    <mergeCell ref="H1272:I1272"/>
    <mergeCell ref="J1272:K1272"/>
    <mergeCell ref="E1273:G1273"/>
    <mergeCell ref="H1273:I1273"/>
    <mergeCell ref="J1273:K1273"/>
    <mergeCell ref="E1274:G1274"/>
    <mergeCell ref="H1274:I1274"/>
    <mergeCell ref="J1274:K1274"/>
    <mergeCell ref="A1258:C1258"/>
    <mergeCell ref="D1258:L1258"/>
    <mergeCell ref="M1258:M1260"/>
    <mergeCell ref="N1258:N1260"/>
    <mergeCell ref="A1259:A1260"/>
    <mergeCell ref="B1259:B1260"/>
    <mergeCell ref="C1259:C1260"/>
    <mergeCell ref="D1259:D1260"/>
    <mergeCell ref="E1259:L1259"/>
    <mergeCell ref="E1260:K1260"/>
    <mergeCell ref="E1261:I1261"/>
    <mergeCell ref="J1261:N1261"/>
    <mergeCell ref="C1262:C1276"/>
    <mergeCell ref="E1262:I1262"/>
    <mergeCell ref="M1262:N1277"/>
    <mergeCell ref="E1263:G1263"/>
    <mergeCell ref="H1263:I1263"/>
    <mergeCell ref="J1263:K1263"/>
    <mergeCell ref="E1264:G1264"/>
    <mergeCell ref="H1264:I1264"/>
    <mergeCell ref="J1264:K1264"/>
    <mergeCell ref="E1265:G1265"/>
    <mergeCell ref="H1265:I1265"/>
    <mergeCell ref="J1265:K1265"/>
    <mergeCell ref="E1266:G1266"/>
    <mergeCell ref="H1266:I1266"/>
    <mergeCell ref="J1266:K1266"/>
    <mergeCell ref="E1267:G1267"/>
    <mergeCell ref="H1267:I1267"/>
    <mergeCell ref="J1267:K1267"/>
    <mergeCell ref="E1268:G1268"/>
    <mergeCell ref="H1268:I1268"/>
    <mergeCell ref="A1252:N1252"/>
    <mergeCell ref="A1253:B1253"/>
    <mergeCell ref="E1253:I1253"/>
    <mergeCell ref="J1253:N1253"/>
    <mergeCell ref="A1254:B1254"/>
    <mergeCell ref="E1254:I1254"/>
    <mergeCell ref="J1254:N1254"/>
    <mergeCell ref="A1255:B1255"/>
    <mergeCell ref="E1255:I1255"/>
    <mergeCell ref="J1255:N1255"/>
    <mergeCell ref="A1256:B1256"/>
    <mergeCell ref="E1256:I1256"/>
    <mergeCell ref="J1256:N1256"/>
    <mergeCell ref="A1257:B1257"/>
    <mergeCell ref="E1257:G1257"/>
    <mergeCell ref="H1257:I1257"/>
    <mergeCell ref="J1257:L1257"/>
    <mergeCell ref="M1257:N1257"/>
    <mergeCell ref="A1219:C1219"/>
    <mergeCell ref="D1219:H1219"/>
    <mergeCell ref="J1205:K1205"/>
    <mergeCell ref="J1206:K1206"/>
    <mergeCell ref="J1207:K1207"/>
    <mergeCell ref="J1208:K1208"/>
    <mergeCell ref="J1209:K1209"/>
    <mergeCell ref="J1210:K1210"/>
    <mergeCell ref="J1211:K1211"/>
    <mergeCell ref="J1212:K1212"/>
    <mergeCell ref="J1213:K1213"/>
    <mergeCell ref="J1214:K1214"/>
    <mergeCell ref="J1215:K1215"/>
    <mergeCell ref="J1216:K1216"/>
    <mergeCell ref="E1210:G1210"/>
    <mergeCell ref="H1210:I1210"/>
    <mergeCell ref="E1211:G1211"/>
    <mergeCell ref="H1211:I1211"/>
    <mergeCell ref="E1212:G1212"/>
    <mergeCell ref="H1212:I1212"/>
    <mergeCell ref="E1213:G1213"/>
    <mergeCell ref="H1213:I1213"/>
    <mergeCell ref="E1214:G1214"/>
    <mergeCell ref="H1214:I1214"/>
    <mergeCell ref="E1215:G1215"/>
    <mergeCell ref="H1215:I1215"/>
    <mergeCell ref="A1200:C1200"/>
    <mergeCell ref="D1200:L1200"/>
    <mergeCell ref="M1200:M1202"/>
    <mergeCell ref="N1200:N1202"/>
    <mergeCell ref="A1201:A1202"/>
    <mergeCell ref="B1201:B1202"/>
    <mergeCell ref="C1201:C1202"/>
    <mergeCell ref="D1201:D1202"/>
    <mergeCell ref="E1201:L1201"/>
    <mergeCell ref="E1202:K1202"/>
    <mergeCell ref="E1203:I1203"/>
    <mergeCell ref="J1203:L1203"/>
    <mergeCell ref="M1203:N1203"/>
    <mergeCell ref="C1204:C1215"/>
    <mergeCell ref="E1204:I1204"/>
    <mergeCell ref="M1204:N1216"/>
    <mergeCell ref="E1205:G1205"/>
    <mergeCell ref="H1205:I1205"/>
    <mergeCell ref="E1206:G1206"/>
    <mergeCell ref="H1206:I1206"/>
    <mergeCell ref="E1207:G1207"/>
    <mergeCell ref="H1207:I1207"/>
    <mergeCell ref="E1208:G1208"/>
    <mergeCell ref="H1208:I1208"/>
    <mergeCell ref="E1209:G1209"/>
    <mergeCell ref="H1209:I1209"/>
    <mergeCell ref="E1216:G1216"/>
    <mergeCell ref="H1216:I1216"/>
    <mergeCell ref="A1195:B1195"/>
    <mergeCell ref="E1195:I1195"/>
    <mergeCell ref="J1195:N1195"/>
    <mergeCell ref="A1196:B1196"/>
    <mergeCell ref="E1196:I1196"/>
    <mergeCell ref="J1196:N1196"/>
    <mergeCell ref="A1197:B1197"/>
    <mergeCell ref="E1197:I1197"/>
    <mergeCell ref="J1197:N1197"/>
    <mergeCell ref="A1198:B1198"/>
    <mergeCell ref="E1198:I1198"/>
    <mergeCell ref="J1198:N1198"/>
    <mergeCell ref="A1199:B1199"/>
    <mergeCell ref="E1199:G1199"/>
    <mergeCell ref="H1199:I1199"/>
    <mergeCell ref="J1199:L1199"/>
    <mergeCell ref="M1199:N1199"/>
    <mergeCell ref="A1190:C1190"/>
    <mergeCell ref="D1190:H1190"/>
    <mergeCell ref="H1182:J1182"/>
    <mergeCell ref="K1182:L1182"/>
    <mergeCell ref="E1183:G1183"/>
    <mergeCell ref="H1183:J1183"/>
    <mergeCell ref="K1183:L1183"/>
    <mergeCell ref="E1184:G1184"/>
    <mergeCell ref="H1184:J1184"/>
    <mergeCell ref="K1184:L1184"/>
    <mergeCell ref="E1185:G1185"/>
    <mergeCell ref="H1185:J1185"/>
    <mergeCell ref="K1185:L1185"/>
    <mergeCell ref="A1172:C1172"/>
    <mergeCell ref="D1172:L1172"/>
    <mergeCell ref="M1172:M1174"/>
    <mergeCell ref="A1194:N1194"/>
    <mergeCell ref="N1172:N1174"/>
    <mergeCell ref="A1173:A1174"/>
    <mergeCell ref="B1173:B1174"/>
    <mergeCell ref="C1173:C1174"/>
    <mergeCell ref="D1173:D1174"/>
    <mergeCell ref="E1173:L1173"/>
    <mergeCell ref="E1174:K1174"/>
    <mergeCell ref="C1175:C1185"/>
    <mergeCell ref="E1175:J1175"/>
    <mergeCell ref="K1175:M1175"/>
    <mergeCell ref="E1176:G1176"/>
    <mergeCell ref="H1176:J1176"/>
    <mergeCell ref="E1177:G1177"/>
    <mergeCell ref="H1177:J1177"/>
    <mergeCell ref="E1178:G1178"/>
    <mergeCell ref="E1182:G1182"/>
    <mergeCell ref="K1177:M1177"/>
    <mergeCell ref="K1176:M1176"/>
    <mergeCell ref="K1178:M1178"/>
    <mergeCell ref="A1166:N1166"/>
    <mergeCell ref="A1167:B1167"/>
    <mergeCell ref="E1167:I1167"/>
    <mergeCell ref="J1167:N1167"/>
    <mergeCell ref="A1168:B1168"/>
    <mergeCell ref="E1168:I1168"/>
    <mergeCell ref="J1168:N1168"/>
    <mergeCell ref="A1169:B1169"/>
    <mergeCell ref="E1169:I1169"/>
    <mergeCell ref="J1169:N1169"/>
    <mergeCell ref="A1170:B1170"/>
    <mergeCell ref="E1170:I1170"/>
    <mergeCell ref="J1170:N1170"/>
    <mergeCell ref="A1171:B1171"/>
    <mergeCell ref="E1171:G1171"/>
    <mergeCell ref="H1171:I1171"/>
    <mergeCell ref="J1171:L1171"/>
    <mergeCell ref="M1171:N1171"/>
    <mergeCell ref="H1178:J1178"/>
    <mergeCell ref="E1179:G1179"/>
    <mergeCell ref="H1179:J1179"/>
    <mergeCell ref="K1179:L1179"/>
    <mergeCell ref="E1180:G1180"/>
    <mergeCell ref="H1180:J1180"/>
    <mergeCell ref="K1180:L1180"/>
    <mergeCell ref="E1158:G1158"/>
    <mergeCell ref="E1154:G1154"/>
    <mergeCell ref="H1156:I1156"/>
    <mergeCell ref="H1150:I1150"/>
    <mergeCell ref="H1151:I1151"/>
    <mergeCell ref="H1152:I1152"/>
    <mergeCell ref="H1153:I1153"/>
    <mergeCell ref="H1154:I1154"/>
    <mergeCell ref="H1155:I1155"/>
    <mergeCell ref="E1181:G1181"/>
    <mergeCell ref="H1181:J1181"/>
    <mergeCell ref="K1181:L1181"/>
    <mergeCell ref="A1143:B1143"/>
    <mergeCell ref="E1143:G1143"/>
    <mergeCell ref="H1143:I1143"/>
    <mergeCell ref="J1143:L1143"/>
    <mergeCell ref="M1143:N1143"/>
    <mergeCell ref="A1164:C1164"/>
    <mergeCell ref="D1164:H1164"/>
    <mergeCell ref="E1152:G1152"/>
    <mergeCell ref="E1159:G1159"/>
    <mergeCell ref="C1147:C1159"/>
    <mergeCell ref="E1150:G1150"/>
    <mergeCell ref="E1151:G1151"/>
    <mergeCell ref="E1153:G1153"/>
    <mergeCell ref="E1149:G1149"/>
    <mergeCell ref="E1155:G1155"/>
    <mergeCell ref="E1156:G1156"/>
    <mergeCell ref="E1157:G1157"/>
    <mergeCell ref="A1144:C1144"/>
    <mergeCell ref="D1144:L1144"/>
    <mergeCell ref="M1144:M1146"/>
    <mergeCell ref="N1144:N1146"/>
    <mergeCell ref="A1145:A1146"/>
    <mergeCell ref="B1145:B1146"/>
    <mergeCell ref="C1145:C1146"/>
    <mergeCell ref="D1145:D1146"/>
    <mergeCell ref="E1145:L1145"/>
    <mergeCell ref="E1146:K1146"/>
    <mergeCell ref="E1148:G1148"/>
    <mergeCell ref="E1132:G1132"/>
    <mergeCell ref="H1132:J1132"/>
    <mergeCell ref="K1132:L1132"/>
    <mergeCell ref="E1133:G1133"/>
    <mergeCell ref="H1133:J1133"/>
    <mergeCell ref="K1133:L1133"/>
    <mergeCell ref="A1137:C1137"/>
    <mergeCell ref="D1137:H1137"/>
    <mergeCell ref="A1138:N1138"/>
    <mergeCell ref="A1139:B1139"/>
    <mergeCell ref="E1139:I1139"/>
    <mergeCell ref="J1139:N1139"/>
    <mergeCell ref="A1140:B1140"/>
    <mergeCell ref="E1140:I1140"/>
    <mergeCell ref="J1140:N1140"/>
    <mergeCell ref="A1141:B1141"/>
    <mergeCell ref="E1141:I1141"/>
    <mergeCell ref="J1141:N1141"/>
    <mergeCell ref="A1142:B1142"/>
    <mergeCell ref="E1142:I1142"/>
    <mergeCell ref="J1142:N1142"/>
    <mergeCell ref="C1122:C1131"/>
    <mergeCell ref="E1122:J1122"/>
    <mergeCell ref="K1122:M1122"/>
    <mergeCell ref="E1123:G1123"/>
    <mergeCell ref="H1123:J1123"/>
    <mergeCell ref="K1123:L1123"/>
    <mergeCell ref="E1124:G1124"/>
    <mergeCell ref="H1124:J1124"/>
    <mergeCell ref="K1124:L1124"/>
    <mergeCell ref="E1125:G1125"/>
    <mergeCell ref="H1125:J1125"/>
    <mergeCell ref="K1125:L1125"/>
    <mergeCell ref="E1126:G1126"/>
    <mergeCell ref="H1126:J1126"/>
    <mergeCell ref="K1126:L1126"/>
    <mergeCell ref="D1127:G1127"/>
    <mergeCell ref="H1127:J1127"/>
    <mergeCell ref="K1127:L1127"/>
    <mergeCell ref="E1128:G1128"/>
    <mergeCell ref="H1128:J1128"/>
    <mergeCell ref="K1128:L1128"/>
    <mergeCell ref="E1129:G1129"/>
    <mergeCell ref="H1129:J1129"/>
    <mergeCell ref="K1129:L1129"/>
    <mergeCell ref="E1130:G1130"/>
    <mergeCell ref="H1130:J1130"/>
    <mergeCell ref="K1130:L1130"/>
    <mergeCell ref="E1131:G1131"/>
    <mergeCell ref="H1131:J1131"/>
    <mergeCell ref="K1131:L1131"/>
    <mergeCell ref="A1117:B1117"/>
    <mergeCell ref="E1117:I1117"/>
    <mergeCell ref="J1117:N1117"/>
    <mergeCell ref="A1118:B1118"/>
    <mergeCell ref="E1118:G1118"/>
    <mergeCell ref="H1118:I1118"/>
    <mergeCell ref="J1118:L1118"/>
    <mergeCell ref="M1118:N1118"/>
    <mergeCell ref="A1119:C1119"/>
    <mergeCell ref="D1119:L1119"/>
    <mergeCell ref="M1119:M1121"/>
    <mergeCell ref="N1119:N1121"/>
    <mergeCell ref="A1120:A1121"/>
    <mergeCell ref="B1120:B1121"/>
    <mergeCell ref="C1120:C1121"/>
    <mergeCell ref="D1120:D1121"/>
    <mergeCell ref="E1120:L1120"/>
    <mergeCell ref="E1121:K1121"/>
    <mergeCell ref="E1107:G1107"/>
    <mergeCell ref="H1107:J1107"/>
    <mergeCell ref="K1107:L1107"/>
    <mergeCell ref="E1108:G1108"/>
    <mergeCell ref="H1108:J1108"/>
    <mergeCell ref="K1108:L1108"/>
    <mergeCell ref="A1112:C1112"/>
    <mergeCell ref="D1112:H1112"/>
    <mergeCell ref="A1113:N1113"/>
    <mergeCell ref="A1114:B1114"/>
    <mergeCell ref="E1114:I1114"/>
    <mergeCell ref="J1114:N1114"/>
    <mergeCell ref="A1115:B1115"/>
    <mergeCell ref="E1115:I1115"/>
    <mergeCell ref="J1115:N1115"/>
    <mergeCell ref="A1116:B1116"/>
    <mergeCell ref="E1116:I1116"/>
    <mergeCell ref="J1116:N1116"/>
    <mergeCell ref="C1097:C1106"/>
    <mergeCell ref="E1097:J1097"/>
    <mergeCell ref="K1097:M1097"/>
    <mergeCell ref="E1098:G1098"/>
    <mergeCell ref="H1098:J1098"/>
    <mergeCell ref="K1098:L1098"/>
    <mergeCell ref="E1099:G1099"/>
    <mergeCell ref="H1099:J1099"/>
    <mergeCell ref="K1099:L1099"/>
    <mergeCell ref="E1100:G1100"/>
    <mergeCell ref="H1100:J1100"/>
    <mergeCell ref="K1100:L1100"/>
    <mergeCell ref="E1101:G1101"/>
    <mergeCell ref="H1101:J1101"/>
    <mergeCell ref="K1101:L1101"/>
    <mergeCell ref="D1102:G1102"/>
    <mergeCell ref="H1102:J1102"/>
    <mergeCell ref="K1102:L1102"/>
    <mergeCell ref="E1103:G1103"/>
    <mergeCell ref="H1103:J1103"/>
    <mergeCell ref="K1103:L1103"/>
    <mergeCell ref="E1104:G1104"/>
    <mergeCell ref="H1104:J1104"/>
    <mergeCell ref="K1104:L1104"/>
    <mergeCell ref="E1105:G1105"/>
    <mergeCell ref="H1105:J1105"/>
    <mergeCell ref="K1105:L1105"/>
    <mergeCell ref="E1106:G1106"/>
    <mergeCell ref="H1106:J1106"/>
    <mergeCell ref="K1106:L1106"/>
    <mergeCell ref="A1092:B1092"/>
    <mergeCell ref="E1092:I1092"/>
    <mergeCell ref="J1092:N1092"/>
    <mergeCell ref="A1093:B1093"/>
    <mergeCell ref="E1093:G1093"/>
    <mergeCell ref="H1093:I1093"/>
    <mergeCell ref="J1093:L1093"/>
    <mergeCell ref="M1093:N1093"/>
    <mergeCell ref="A1094:C1094"/>
    <mergeCell ref="D1094:L1094"/>
    <mergeCell ref="M1094:M1096"/>
    <mergeCell ref="N1094:N1096"/>
    <mergeCell ref="A1095:A1096"/>
    <mergeCell ref="B1095:B1096"/>
    <mergeCell ref="C1095:C1096"/>
    <mergeCell ref="D1095:D1096"/>
    <mergeCell ref="E1095:L1095"/>
    <mergeCell ref="E1096:K1096"/>
    <mergeCell ref="E1082:G1082"/>
    <mergeCell ref="H1082:J1082"/>
    <mergeCell ref="K1082:L1082"/>
    <mergeCell ref="E1083:G1083"/>
    <mergeCell ref="H1083:J1083"/>
    <mergeCell ref="K1083:L1083"/>
    <mergeCell ref="A1087:C1087"/>
    <mergeCell ref="D1087:H1087"/>
    <mergeCell ref="A1088:N1088"/>
    <mergeCell ref="A1089:B1089"/>
    <mergeCell ref="E1089:I1089"/>
    <mergeCell ref="J1089:N1089"/>
    <mergeCell ref="A1090:B1090"/>
    <mergeCell ref="E1090:I1090"/>
    <mergeCell ref="J1090:N1090"/>
    <mergeCell ref="A1091:B1091"/>
    <mergeCell ref="E1091:I1091"/>
    <mergeCell ref="J1091:N1091"/>
    <mergeCell ref="C1072:C1081"/>
    <mergeCell ref="E1072:J1072"/>
    <mergeCell ref="K1072:M1072"/>
    <mergeCell ref="E1073:G1073"/>
    <mergeCell ref="H1073:J1073"/>
    <mergeCell ref="K1073:L1073"/>
    <mergeCell ref="E1074:G1074"/>
    <mergeCell ref="H1074:J1074"/>
    <mergeCell ref="K1074:L1074"/>
    <mergeCell ref="E1075:G1075"/>
    <mergeCell ref="H1075:J1075"/>
    <mergeCell ref="K1075:L1075"/>
    <mergeCell ref="E1076:G1076"/>
    <mergeCell ref="H1076:J1076"/>
    <mergeCell ref="K1076:L1076"/>
    <mergeCell ref="D1077:G1077"/>
    <mergeCell ref="H1077:J1077"/>
    <mergeCell ref="K1077:L1077"/>
    <mergeCell ref="E1078:G1078"/>
    <mergeCell ref="H1078:J1078"/>
    <mergeCell ref="K1078:L1078"/>
    <mergeCell ref="E1079:G1079"/>
    <mergeCell ref="H1079:J1079"/>
    <mergeCell ref="K1079:L1079"/>
    <mergeCell ref="E1080:G1080"/>
    <mergeCell ref="H1080:J1080"/>
    <mergeCell ref="K1080:L1080"/>
    <mergeCell ref="E1081:G1081"/>
    <mergeCell ref="H1081:J1081"/>
    <mergeCell ref="K1081:L1081"/>
    <mergeCell ref="A1067:B1067"/>
    <mergeCell ref="E1067:I1067"/>
    <mergeCell ref="J1067:N1067"/>
    <mergeCell ref="A1068:B1068"/>
    <mergeCell ref="E1068:G1068"/>
    <mergeCell ref="H1068:I1068"/>
    <mergeCell ref="J1068:L1068"/>
    <mergeCell ref="M1068:N1068"/>
    <mergeCell ref="A1069:C1069"/>
    <mergeCell ref="D1069:L1069"/>
    <mergeCell ref="M1069:M1071"/>
    <mergeCell ref="N1069:N1071"/>
    <mergeCell ref="A1070:A1071"/>
    <mergeCell ref="B1070:B1071"/>
    <mergeCell ref="C1070:C1071"/>
    <mergeCell ref="D1070:D1071"/>
    <mergeCell ref="E1070:L1070"/>
    <mergeCell ref="E1071:K1071"/>
    <mergeCell ref="E1057:G1057"/>
    <mergeCell ref="H1057:J1057"/>
    <mergeCell ref="K1057:L1057"/>
    <mergeCell ref="E1058:G1058"/>
    <mergeCell ref="H1058:J1058"/>
    <mergeCell ref="K1058:L1058"/>
    <mergeCell ref="A1062:C1062"/>
    <mergeCell ref="D1062:H1062"/>
    <mergeCell ref="A1063:N1063"/>
    <mergeCell ref="A1064:B1064"/>
    <mergeCell ref="E1064:I1064"/>
    <mergeCell ref="J1064:N1064"/>
    <mergeCell ref="A1065:B1065"/>
    <mergeCell ref="E1065:I1065"/>
    <mergeCell ref="J1065:N1065"/>
    <mergeCell ref="A1066:B1066"/>
    <mergeCell ref="E1066:I1066"/>
    <mergeCell ref="J1066:N1066"/>
    <mergeCell ref="C1047:C1056"/>
    <mergeCell ref="E1047:J1047"/>
    <mergeCell ref="K1047:M1047"/>
    <mergeCell ref="E1048:G1048"/>
    <mergeCell ref="H1048:J1048"/>
    <mergeCell ref="K1048:L1048"/>
    <mergeCell ref="E1049:G1049"/>
    <mergeCell ref="H1049:J1049"/>
    <mergeCell ref="K1049:L1049"/>
    <mergeCell ref="E1050:G1050"/>
    <mergeCell ref="H1050:J1050"/>
    <mergeCell ref="K1050:L1050"/>
    <mergeCell ref="E1051:G1051"/>
    <mergeCell ref="H1051:J1051"/>
    <mergeCell ref="K1051:L1051"/>
    <mergeCell ref="D1052:G1052"/>
    <mergeCell ref="H1052:J1052"/>
    <mergeCell ref="K1052:L1052"/>
    <mergeCell ref="E1053:G1053"/>
    <mergeCell ref="H1053:J1053"/>
    <mergeCell ref="K1053:L1053"/>
    <mergeCell ref="E1054:G1054"/>
    <mergeCell ref="H1054:J1054"/>
    <mergeCell ref="K1054:L1054"/>
    <mergeCell ref="E1055:G1055"/>
    <mergeCell ref="H1055:J1055"/>
    <mergeCell ref="K1055:L1055"/>
    <mergeCell ref="E1056:G1056"/>
    <mergeCell ref="H1056:J1056"/>
    <mergeCell ref="K1056:L1056"/>
    <mergeCell ref="A1042:B1042"/>
    <mergeCell ref="E1042:I1042"/>
    <mergeCell ref="J1042:N1042"/>
    <mergeCell ref="A1043:B1043"/>
    <mergeCell ref="E1043:G1043"/>
    <mergeCell ref="H1043:I1043"/>
    <mergeCell ref="J1043:L1043"/>
    <mergeCell ref="M1043:N1043"/>
    <mergeCell ref="A1044:C1044"/>
    <mergeCell ref="D1044:L1044"/>
    <mergeCell ref="M1044:M1046"/>
    <mergeCell ref="N1044:N1046"/>
    <mergeCell ref="A1045:A1046"/>
    <mergeCell ref="B1045:B1046"/>
    <mergeCell ref="C1045:C1046"/>
    <mergeCell ref="D1045:D1046"/>
    <mergeCell ref="E1045:L1045"/>
    <mergeCell ref="E1046:K1046"/>
    <mergeCell ref="E1032:G1032"/>
    <mergeCell ref="H1032:J1032"/>
    <mergeCell ref="K1032:L1032"/>
    <mergeCell ref="E1033:G1033"/>
    <mergeCell ref="H1033:J1033"/>
    <mergeCell ref="K1033:L1033"/>
    <mergeCell ref="A1037:C1037"/>
    <mergeCell ref="D1037:H1037"/>
    <mergeCell ref="A1038:N1038"/>
    <mergeCell ref="A1039:B1039"/>
    <mergeCell ref="E1039:I1039"/>
    <mergeCell ref="J1039:N1039"/>
    <mergeCell ref="A1040:B1040"/>
    <mergeCell ref="E1040:I1040"/>
    <mergeCell ref="J1040:N1040"/>
    <mergeCell ref="A1041:B1041"/>
    <mergeCell ref="E1041:I1041"/>
    <mergeCell ref="J1041:N1041"/>
    <mergeCell ref="C1022:C1031"/>
    <mergeCell ref="E1022:J1022"/>
    <mergeCell ref="K1022:M1022"/>
    <mergeCell ref="E1023:G1023"/>
    <mergeCell ref="H1023:J1023"/>
    <mergeCell ref="K1023:L1023"/>
    <mergeCell ref="E1024:G1024"/>
    <mergeCell ref="H1024:J1024"/>
    <mergeCell ref="K1024:L1024"/>
    <mergeCell ref="E1025:G1025"/>
    <mergeCell ref="H1025:J1025"/>
    <mergeCell ref="K1025:L1025"/>
    <mergeCell ref="E1026:G1026"/>
    <mergeCell ref="H1026:J1026"/>
    <mergeCell ref="K1026:L1026"/>
    <mergeCell ref="D1027:G1027"/>
    <mergeCell ref="H1027:J1027"/>
    <mergeCell ref="K1027:L1027"/>
    <mergeCell ref="E1028:G1028"/>
    <mergeCell ref="H1028:J1028"/>
    <mergeCell ref="K1028:L1028"/>
    <mergeCell ref="E1029:G1029"/>
    <mergeCell ref="H1029:J1029"/>
    <mergeCell ref="K1029:L1029"/>
    <mergeCell ref="E1030:G1030"/>
    <mergeCell ref="H1030:J1030"/>
    <mergeCell ref="K1030:L1030"/>
    <mergeCell ref="E1031:G1031"/>
    <mergeCell ref="H1031:J1031"/>
    <mergeCell ref="K1031:L1031"/>
    <mergeCell ref="A1016:B1016"/>
    <mergeCell ref="E1016:I1016"/>
    <mergeCell ref="J1016:N1016"/>
    <mergeCell ref="A1017:B1017"/>
    <mergeCell ref="E1017:I1017"/>
    <mergeCell ref="J1017:N1017"/>
    <mergeCell ref="A1018:B1018"/>
    <mergeCell ref="E1018:G1018"/>
    <mergeCell ref="H1018:I1018"/>
    <mergeCell ref="J1018:L1018"/>
    <mergeCell ref="M1018:N1018"/>
    <mergeCell ref="A1019:C1019"/>
    <mergeCell ref="D1019:L1019"/>
    <mergeCell ref="M1019:M1021"/>
    <mergeCell ref="N1019:N1021"/>
    <mergeCell ref="A1020:A1021"/>
    <mergeCell ref="B1020:B1021"/>
    <mergeCell ref="C1020:C1021"/>
    <mergeCell ref="D1020:D1021"/>
    <mergeCell ref="E1020:L1020"/>
    <mergeCell ref="E1021:K1021"/>
    <mergeCell ref="A1012:C1012"/>
    <mergeCell ref="D1012:H1012"/>
    <mergeCell ref="K997:M997"/>
    <mergeCell ref="K998:L998"/>
    <mergeCell ref="K1000:L1000"/>
    <mergeCell ref="K1001:L1001"/>
    <mergeCell ref="K1003:L1003"/>
    <mergeCell ref="K1004:L1004"/>
    <mergeCell ref="D1002:G1002"/>
    <mergeCell ref="A1013:N1013"/>
    <mergeCell ref="A1014:B1014"/>
    <mergeCell ref="E1014:I1014"/>
    <mergeCell ref="J1014:N1014"/>
    <mergeCell ref="A1015:B1015"/>
    <mergeCell ref="E1015:I1015"/>
    <mergeCell ref="J1015:N1015"/>
    <mergeCell ref="H1004:J1004"/>
    <mergeCell ref="E1005:G1005"/>
    <mergeCell ref="H1005:J1005"/>
    <mergeCell ref="K1005:L1005"/>
    <mergeCell ref="E1006:G1006"/>
    <mergeCell ref="H1006:J1006"/>
    <mergeCell ref="K1006:L1006"/>
    <mergeCell ref="E1007:G1007"/>
    <mergeCell ref="H1007:J1007"/>
    <mergeCell ref="K1007:L1007"/>
    <mergeCell ref="E1008:G1008"/>
    <mergeCell ref="H1008:J1008"/>
    <mergeCell ref="K1008:L1008"/>
    <mergeCell ref="A994:C994"/>
    <mergeCell ref="D994:L994"/>
    <mergeCell ref="M994:M996"/>
    <mergeCell ref="N994:N996"/>
    <mergeCell ref="A995:A996"/>
    <mergeCell ref="B995:B996"/>
    <mergeCell ref="C995:C996"/>
    <mergeCell ref="D995:D996"/>
    <mergeCell ref="E995:L995"/>
    <mergeCell ref="E996:K996"/>
    <mergeCell ref="C997:C1006"/>
    <mergeCell ref="E997:J997"/>
    <mergeCell ref="E998:G998"/>
    <mergeCell ref="H998:J998"/>
    <mergeCell ref="E999:G999"/>
    <mergeCell ref="H999:J999"/>
    <mergeCell ref="K999:L999"/>
    <mergeCell ref="E1000:G1000"/>
    <mergeCell ref="H1000:J1000"/>
    <mergeCell ref="E1001:G1001"/>
    <mergeCell ref="H1001:J1001"/>
    <mergeCell ref="H1002:J1002"/>
    <mergeCell ref="K1002:L1002"/>
    <mergeCell ref="E1003:G1003"/>
    <mergeCell ref="H1003:J1003"/>
    <mergeCell ref="E1004:G1004"/>
    <mergeCell ref="A988:N988"/>
    <mergeCell ref="A989:B989"/>
    <mergeCell ref="E989:I989"/>
    <mergeCell ref="J989:N989"/>
    <mergeCell ref="A990:B990"/>
    <mergeCell ref="E990:I990"/>
    <mergeCell ref="J990:N990"/>
    <mergeCell ref="A991:B991"/>
    <mergeCell ref="E991:I991"/>
    <mergeCell ref="J991:N991"/>
    <mergeCell ref="A992:B992"/>
    <mergeCell ref="E992:I992"/>
    <mergeCell ref="J992:N992"/>
    <mergeCell ref="A993:B993"/>
    <mergeCell ref="E993:G993"/>
    <mergeCell ref="H993:I993"/>
    <mergeCell ref="J993:L993"/>
    <mergeCell ref="M993:N993"/>
    <mergeCell ref="H980:J980"/>
    <mergeCell ref="K980:L980"/>
    <mergeCell ref="D981:G981"/>
    <mergeCell ref="H981:J981"/>
    <mergeCell ref="K981:L981"/>
    <mergeCell ref="C968:C977"/>
    <mergeCell ref="E968:J968"/>
    <mergeCell ref="K968:M969"/>
    <mergeCell ref="H969:J969"/>
    <mergeCell ref="H970:J970"/>
    <mergeCell ref="K970:L970"/>
    <mergeCell ref="H971:J971"/>
    <mergeCell ref="K971:L972"/>
    <mergeCell ref="M971:M972"/>
    <mergeCell ref="H972:J972"/>
    <mergeCell ref="H973:J973"/>
    <mergeCell ref="K973:L973"/>
    <mergeCell ref="H974:J974"/>
    <mergeCell ref="K974:L975"/>
    <mergeCell ref="M974:M975"/>
    <mergeCell ref="H975:J975"/>
    <mergeCell ref="H976:J976"/>
    <mergeCell ref="K976:L976"/>
    <mergeCell ref="E980:G980"/>
    <mergeCell ref="E979:G979"/>
    <mergeCell ref="H977:J977"/>
    <mergeCell ref="K977:L977"/>
    <mergeCell ref="H978:J978"/>
    <mergeCell ref="K978:L978"/>
    <mergeCell ref="H979:J979"/>
    <mergeCell ref="K979:L979"/>
    <mergeCell ref="A985:C985"/>
    <mergeCell ref="D985:H985"/>
    <mergeCell ref="K72:L72"/>
    <mergeCell ref="K73:L73"/>
    <mergeCell ref="K74:L74"/>
    <mergeCell ref="K75:L75"/>
    <mergeCell ref="K76:L76"/>
    <mergeCell ref="K77:L77"/>
    <mergeCell ref="K78:L78"/>
    <mergeCell ref="E65:G65"/>
    <mergeCell ref="E66:G66"/>
    <mergeCell ref="E67:G67"/>
    <mergeCell ref="E68:G68"/>
    <mergeCell ref="E69:G69"/>
    <mergeCell ref="E70:G70"/>
    <mergeCell ref="E71:G71"/>
    <mergeCell ref="E72:G72"/>
    <mergeCell ref="E73:G73"/>
    <mergeCell ref="E74:G74"/>
    <mergeCell ref="E75:G75"/>
    <mergeCell ref="E76:G76"/>
    <mergeCell ref="E78:G78"/>
    <mergeCell ref="D77:G77"/>
    <mergeCell ref="K64:M65"/>
    <mergeCell ref="K67:L68"/>
    <mergeCell ref="M67:M68"/>
    <mergeCell ref="K70:L71"/>
    <mergeCell ref="E974:G974"/>
    <mergeCell ref="E975:G975"/>
    <mergeCell ref="E976:G976"/>
    <mergeCell ref="E977:G977"/>
    <mergeCell ref="E978:G978"/>
    <mergeCell ref="A965:C965"/>
    <mergeCell ref="D965:L965"/>
    <mergeCell ref="M965:M967"/>
    <mergeCell ref="N965:N967"/>
    <mergeCell ref="A966:A967"/>
    <mergeCell ref="B966:B967"/>
    <mergeCell ref="C966:C967"/>
    <mergeCell ref="D966:D967"/>
    <mergeCell ref="E966:L966"/>
    <mergeCell ref="E967:K967"/>
    <mergeCell ref="E969:G969"/>
    <mergeCell ref="E970:G970"/>
    <mergeCell ref="E971:G971"/>
    <mergeCell ref="E972:G972"/>
    <mergeCell ref="E973:G973"/>
    <mergeCell ref="A959:N959"/>
    <mergeCell ref="A960:B960"/>
    <mergeCell ref="E960:I960"/>
    <mergeCell ref="J960:N960"/>
    <mergeCell ref="A961:B961"/>
    <mergeCell ref="E961:I961"/>
    <mergeCell ref="J961:N961"/>
    <mergeCell ref="A962:B962"/>
    <mergeCell ref="E962:I962"/>
    <mergeCell ref="J962:N962"/>
    <mergeCell ref="A963:B963"/>
    <mergeCell ref="E963:I963"/>
    <mergeCell ref="J963:N963"/>
    <mergeCell ref="A964:B964"/>
    <mergeCell ref="E964:G964"/>
    <mergeCell ref="H964:I964"/>
    <mergeCell ref="J964:L964"/>
    <mergeCell ref="M964:N964"/>
    <mergeCell ref="I929:J929"/>
    <mergeCell ref="A930:C930"/>
    <mergeCell ref="D930:H930"/>
    <mergeCell ref="E915:I917"/>
    <mergeCell ref="J915:K917"/>
    <mergeCell ref="M915:M917"/>
    <mergeCell ref="N915:N917"/>
    <mergeCell ref="A909:C909"/>
    <mergeCell ref="D909:L909"/>
    <mergeCell ref="M909:M911"/>
    <mergeCell ref="N909:N911"/>
    <mergeCell ref="A910:A911"/>
    <mergeCell ref="B910:B911"/>
    <mergeCell ref="C910:C911"/>
    <mergeCell ref="D910:D911"/>
    <mergeCell ref="E910:L910"/>
    <mergeCell ref="E911:K911"/>
    <mergeCell ref="A912:A923"/>
    <mergeCell ref="B912:B923"/>
    <mergeCell ref="C912:C923"/>
    <mergeCell ref="E912:J912"/>
    <mergeCell ref="K912:L912"/>
    <mergeCell ref="E939:L939"/>
    <mergeCell ref="E940:K940"/>
    <mergeCell ref="C942:C953"/>
    <mergeCell ref="E943:G943"/>
    <mergeCell ref="E944:G944"/>
    <mergeCell ref="E945:G945"/>
    <mergeCell ref="E946:G946"/>
    <mergeCell ref="E947:G947"/>
    <mergeCell ref="E948:G948"/>
    <mergeCell ref="A903:N903"/>
    <mergeCell ref="A904:B904"/>
    <mergeCell ref="E904:I904"/>
    <mergeCell ref="J904:N904"/>
    <mergeCell ref="A905:B905"/>
    <mergeCell ref="E905:I905"/>
    <mergeCell ref="J905:N905"/>
    <mergeCell ref="A906:B906"/>
    <mergeCell ref="E906:I906"/>
    <mergeCell ref="J906:N906"/>
    <mergeCell ref="A907:B907"/>
    <mergeCell ref="E907:I907"/>
    <mergeCell ref="J907:N907"/>
    <mergeCell ref="A908:B908"/>
    <mergeCell ref="E908:G908"/>
    <mergeCell ref="H908:I908"/>
    <mergeCell ref="J908:L908"/>
    <mergeCell ref="M908:N908"/>
    <mergeCell ref="H860:J860"/>
    <mergeCell ref="K860:L860"/>
    <mergeCell ref="E861:F861"/>
    <mergeCell ref="H861:J861"/>
    <mergeCell ref="K861:L861"/>
    <mergeCell ref="E862:F862"/>
    <mergeCell ref="H862:J862"/>
    <mergeCell ref="K862:L862"/>
    <mergeCell ref="E863:F863"/>
    <mergeCell ref="H863:J863"/>
    <mergeCell ref="K863:L863"/>
    <mergeCell ref="E864:F864"/>
    <mergeCell ref="H864:J864"/>
    <mergeCell ref="K864:L864"/>
    <mergeCell ref="A850:C850"/>
    <mergeCell ref="D850:L850"/>
    <mergeCell ref="M850:M852"/>
    <mergeCell ref="N850:N852"/>
    <mergeCell ref="A851:A852"/>
    <mergeCell ref="B851:B852"/>
    <mergeCell ref="C851:C852"/>
    <mergeCell ref="D851:D852"/>
    <mergeCell ref="E851:L851"/>
    <mergeCell ref="E852:K852"/>
    <mergeCell ref="A853:A865"/>
    <mergeCell ref="B853:B865"/>
    <mergeCell ref="C853:C865"/>
    <mergeCell ref="E853:J853"/>
    <mergeCell ref="K853:L853"/>
    <mergeCell ref="E854:F854"/>
    <mergeCell ref="H854:J854"/>
    <mergeCell ref="K854:L854"/>
    <mergeCell ref="E855:F855"/>
    <mergeCell ref="H855:J855"/>
    <mergeCell ref="K855:L855"/>
    <mergeCell ref="E856:F856"/>
    <mergeCell ref="H856:J856"/>
    <mergeCell ref="K856:L856"/>
    <mergeCell ref="M856:N865"/>
    <mergeCell ref="E857:F857"/>
    <mergeCell ref="H857:J857"/>
    <mergeCell ref="K857:L857"/>
    <mergeCell ref="E858:F858"/>
    <mergeCell ref="H858:J858"/>
    <mergeCell ref="K858:L858"/>
    <mergeCell ref="E859:F859"/>
    <mergeCell ref="M854:N855"/>
    <mergeCell ref="E865:F865"/>
    <mergeCell ref="H865:J865"/>
    <mergeCell ref="A845:B845"/>
    <mergeCell ref="E845:I845"/>
    <mergeCell ref="J845:N845"/>
    <mergeCell ref="A846:B846"/>
    <mergeCell ref="E846:I846"/>
    <mergeCell ref="J846:N846"/>
    <mergeCell ref="A847:B847"/>
    <mergeCell ref="E847:I847"/>
    <mergeCell ref="J847:N847"/>
    <mergeCell ref="A848:B848"/>
    <mergeCell ref="E848:I848"/>
    <mergeCell ref="J848:N848"/>
    <mergeCell ref="A849:B849"/>
    <mergeCell ref="E849:G849"/>
    <mergeCell ref="H849:I849"/>
    <mergeCell ref="J849:L849"/>
    <mergeCell ref="M849:N849"/>
    <mergeCell ref="E833:F833"/>
    <mergeCell ref="H833:J833"/>
    <mergeCell ref="K833:L833"/>
    <mergeCell ref="E834:F834"/>
    <mergeCell ref="H834:J834"/>
    <mergeCell ref="K834:L834"/>
    <mergeCell ref="E835:F835"/>
    <mergeCell ref="H835:J835"/>
    <mergeCell ref="K835:L835"/>
    <mergeCell ref="D836:G836"/>
    <mergeCell ref="H836:J836"/>
    <mergeCell ref="K836:L836"/>
    <mergeCell ref="I841:J841"/>
    <mergeCell ref="A842:C842"/>
    <mergeCell ref="D842:H842"/>
    <mergeCell ref="A844:N844"/>
    <mergeCell ref="A823:A835"/>
    <mergeCell ref="B823:B835"/>
    <mergeCell ref="C823:C835"/>
    <mergeCell ref="E823:J823"/>
    <mergeCell ref="K823:L823"/>
    <mergeCell ref="E824:F824"/>
    <mergeCell ref="H824:J824"/>
    <mergeCell ref="K824:L824"/>
    <mergeCell ref="E825:F825"/>
    <mergeCell ref="H825:J825"/>
    <mergeCell ref="K825:L825"/>
    <mergeCell ref="E826:F826"/>
    <mergeCell ref="H826:J826"/>
    <mergeCell ref="K826:L826"/>
    <mergeCell ref="M826:N835"/>
    <mergeCell ref="E827:F827"/>
    <mergeCell ref="H827:J827"/>
    <mergeCell ref="K827:L827"/>
    <mergeCell ref="E828:F828"/>
    <mergeCell ref="H828:J828"/>
    <mergeCell ref="K828:L828"/>
    <mergeCell ref="E829:F829"/>
    <mergeCell ref="H829:J829"/>
    <mergeCell ref="K829:L829"/>
    <mergeCell ref="E830:F830"/>
    <mergeCell ref="H830:J830"/>
    <mergeCell ref="K830:L830"/>
    <mergeCell ref="E831:F831"/>
    <mergeCell ref="H831:J831"/>
    <mergeCell ref="K831:L831"/>
    <mergeCell ref="E832:F832"/>
    <mergeCell ref="H832:J832"/>
    <mergeCell ref="K832:L832"/>
    <mergeCell ref="A817:B817"/>
    <mergeCell ref="E817:I817"/>
    <mergeCell ref="J817:N817"/>
    <mergeCell ref="A818:B818"/>
    <mergeCell ref="E818:I818"/>
    <mergeCell ref="J818:N818"/>
    <mergeCell ref="A819:B819"/>
    <mergeCell ref="E819:G819"/>
    <mergeCell ref="H819:I819"/>
    <mergeCell ref="J819:L819"/>
    <mergeCell ref="M819:N819"/>
    <mergeCell ref="A820:C820"/>
    <mergeCell ref="D820:L820"/>
    <mergeCell ref="M820:M822"/>
    <mergeCell ref="N820:N822"/>
    <mergeCell ref="A821:A822"/>
    <mergeCell ref="B821:B822"/>
    <mergeCell ref="C821:C822"/>
    <mergeCell ref="D821:D822"/>
    <mergeCell ref="E821:L821"/>
    <mergeCell ref="E822:K822"/>
    <mergeCell ref="E805:F805"/>
    <mergeCell ref="H805:J805"/>
    <mergeCell ref="K805:L805"/>
    <mergeCell ref="D806:G806"/>
    <mergeCell ref="H806:J806"/>
    <mergeCell ref="K806:L806"/>
    <mergeCell ref="I811:J811"/>
    <mergeCell ref="A812:C812"/>
    <mergeCell ref="D812:H812"/>
    <mergeCell ref="M796:N805"/>
    <mergeCell ref="A814:N814"/>
    <mergeCell ref="A815:B815"/>
    <mergeCell ref="E815:I815"/>
    <mergeCell ref="J815:N815"/>
    <mergeCell ref="A816:B816"/>
    <mergeCell ref="E816:I816"/>
    <mergeCell ref="J816:N816"/>
    <mergeCell ref="E799:F799"/>
    <mergeCell ref="H799:J799"/>
    <mergeCell ref="K799:L799"/>
    <mergeCell ref="E800:F800"/>
    <mergeCell ref="H800:J800"/>
    <mergeCell ref="K800:L800"/>
    <mergeCell ref="E801:F801"/>
    <mergeCell ref="H801:J801"/>
    <mergeCell ref="K801:L801"/>
    <mergeCell ref="E802:F802"/>
    <mergeCell ref="H802:J802"/>
    <mergeCell ref="K802:L802"/>
    <mergeCell ref="E803:F803"/>
    <mergeCell ref="H803:J803"/>
    <mergeCell ref="K803:L803"/>
    <mergeCell ref="E804:F804"/>
    <mergeCell ref="H804:J804"/>
    <mergeCell ref="K804:L804"/>
    <mergeCell ref="A790:C790"/>
    <mergeCell ref="D790:L790"/>
    <mergeCell ref="M790:M792"/>
    <mergeCell ref="N790:N792"/>
    <mergeCell ref="A791:A792"/>
    <mergeCell ref="B791:B792"/>
    <mergeCell ref="C791:C792"/>
    <mergeCell ref="D791:D792"/>
    <mergeCell ref="E791:L791"/>
    <mergeCell ref="E792:K792"/>
    <mergeCell ref="A793:A805"/>
    <mergeCell ref="B793:B805"/>
    <mergeCell ref="C793:C805"/>
    <mergeCell ref="E793:J793"/>
    <mergeCell ref="K793:L793"/>
    <mergeCell ref="E794:F794"/>
    <mergeCell ref="H794:J794"/>
    <mergeCell ref="K794:L794"/>
    <mergeCell ref="E795:F795"/>
    <mergeCell ref="H795:J795"/>
    <mergeCell ref="K795:L795"/>
    <mergeCell ref="E796:F796"/>
    <mergeCell ref="H796:J796"/>
    <mergeCell ref="K796:L796"/>
    <mergeCell ref="E797:F797"/>
    <mergeCell ref="H797:J797"/>
    <mergeCell ref="K797:L797"/>
    <mergeCell ref="E798:F798"/>
    <mergeCell ref="H798:J798"/>
    <mergeCell ref="K798:L798"/>
    <mergeCell ref="A636:N636"/>
    <mergeCell ref="A784:N784"/>
    <mergeCell ref="A785:B785"/>
    <mergeCell ref="E785:I785"/>
    <mergeCell ref="J785:N785"/>
    <mergeCell ref="A786:B786"/>
    <mergeCell ref="E786:I786"/>
    <mergeCell ref="J786:N786"/>
    <mergeCell ref="A787:B787"/>
    <mergeCell ref="E787:I787"/>
    <mergeCell ref="J787:N787"/>
    <mergeCell ref="A788:B788"/>
    <mergeCell ref="E788:I788"/>
    <mergeCell ref="J788:N788"/>
    <mergeCell ref="A789:B789"/>
    <mergeCell ref="E789:G789"/>
    <mergeCell ref="H789:I789"/>
    <mergeCell ref="J789:L789"/>
    <mergeCell ref="M789:N789"/>
    <mergeCell ref="I782:J782"/>
    <mergeCell ref="A783:C783"/>
    <mergeCell ref="D783:H783"/>
    <mergeCell ref="E765:G765"/>
    <mergeCell ref="E766:G766"/>
    <mergeCell ref="H765:I765"/>
    <mergeCell ref="H766:I766"/>
    <mergeCell ref="A761:C761"/>
    <mergeCell ref="D761:L761"/>
    <mergeCell ref="M761:M763"/>
    <mergeCell ref="N761:N763"/>
    <mergeCell ref="A762:A763"/>
    <mergeCell ref="B762:B763"/>
    <mergeCell ref="C762:C763"/>
    <mergeCell ref="D762:D763"/>
    <mergeCell ref="E762:L762"/>
    <mergeCell ref="E763:K763"/>
    <mergeCell ref="A764:A776"/>
    <mergeCell ref="B764:B776"/>
    <mergeCell ref="C764:C776"/>
    <mergeCell ref="M764:M765"/>
    <mergeCell ref="E768:I772"/>
    <mergeCell ref="J768:N772"/>
    <mergeCell ref="A580:N580"/>
    <mergeCell ref="A755:N755"/>
    <mergeCell ref="A756:B756"/>
    <mergeCell ref="E756:I756"/>
    <mergeCell ref="J756:N756"/>
    <mergeCell ref="A757:B757"/>
    <mergeCell ref="E757:I757"/>
    <mergeCell ref="J757:N757"/>
    <mergeCell ref="A758:B758"/>
    <mergeCell ref="E758:I758"/>
    <mergeCell ref="J758:N758"/>
    <mergeCell ref="A759:B759"/>
    <mergeCell ref="E759:I759"/>
    <mergeCell ref="J759:N759"/>
    <mergeCell ref="A760:B760"/>
    <mergeCell ref="E760:G760"/>
    <mergeCell ref="H760:I760"/>
    <mergeCell ref="J760:L760"/>
    <mergeCell ref="M760:N760"/>
    <mergeCell ref="I722:J722"/>
    <mergeCell ref="A723:C723"/>
    <mergeCell ref="D723:H723"/>
    <mergeCell ref="G706:H706"/>
    <mergeCell ref="E704:F705"/>
    <mergeCell ref="G704:H705"/>
    <mergeCell ref="I704:J705"/>
    <mergeCell ref="K704:L705"/>
    <mergeCell ref="M704:M705"/>
    <mergeCell ref="N704:N705"/>
    <mergeCell ref="D704:D705"/>
    <mergeCell ref="G707:H707"/>
    <mergeCell ref="G708:H708"/>
    <mergeCell ref="I706:J708"/>
    <mergeCell ref="K706:L708"/>
    <mergeCell ref="M706:M708"/>
    <mergeCell ref="N706:N708"/>
    <mergeCell ref="A701:C701"/>
    <mergeCell ref="D701:L701"/>
    <mergeCell ref="M701:M703"/>
    <mergeCell ref="N701:N703"/>
    <mergeCell ref="A702:A703"/>
    <mergeCell ref="B702:B703"/>
    <mergeCell ref="C702:C703"/>
    <mergeCell ref="D702:D703"/>
    <mergeCell ref="E702:L702"/>
    <mergeCell ref="E703:K703"/>
    <mergeCell ref="A704:A716"/>
    <mergeCell ref="B704:B716"/>
    <mergeCell ref="C704:C716"/>
    <mergeCell ref="E706:F706"/>
    <mergeCell ref="E707:F707"/>
    <mergeCell ref="E708:F708"/>
    <mergeCell ref="C695:L695"/>
    <mergeCell ref="A696:B696"/>
    <mergeCell ref="E696:I696"/>
    <mergeCell ref="J696:N696"/>
    <mergeCell ref="A697:B697"/>
    <mergeCell ref="E697:I697"/>
    <mergeCell ref="J697:N697"/>
    <mergeCell ref="A698:B698"/>
    <mergeCell ref="E698:I698"/>
    <mergeCell ref="J698:N698"/>
    <mergeCell ref="A699:B699"/>
    <mergeCell ref="E699:I699"/>
    <mergeCell ref="J699:N699"/>
    <mergeCell ref="A700:B700"/>
    <mergeCell ref="E700:G700"/>
    <mergeCell ref="H700:I700"/>
    <mergeCell ref="J700:L700"/>
    <mergeCell ref="M700:N700"/>
    <mergeCell ref="K687:L687"/>
    <mergeCell ref="I692:J692"/>
    <mergeCell ref="A693:C693"/>
    <mergeCell ref="D693:H693"/>
    <mergeCell ref="G676:J676"/>
    <mergeCell ref="G677:J677"/>
    <mergeCell ref="G678:J678"/>
    <mergeCell ref="G679:J679"/>
    <mergeCell ref="G680:J680"/>
    <mergeCell ref="G675:J675"/>
    <mergeCell ref="E678:F678"/>
    <mergeCell ref="G681:J681"/>
    <mergeCell ref="G685:J685"/>
    <mergeCell ref="G686:J686"/>
    <mergeCell ref="E687:F687"/>
    <mergeCell ref="G687:J687"/>
    <mergeCell ref="G682:M684"/>
    <mergeCell ref="E680:F680"/>
    <mergeCell ref="K680:L680"/>
    <mergeCell ref="E681:F681"/>
    <mergeCell ref="K681:L681"/>
    <mergeCell ref="E682:F682"/>
    <mergeCell ref="E683:F683"/>
    <mergeCell ref="E684:F684"/>
    <mergeCell ref="E685:F685"/>
    <mergeCell ref="K685:L685"/>
    <mergeCell ref="A671:C671"/>
    <mergeCell ref="D671:L671"/>
    <mergeCell ref="M671:M673"/>
    <mergeCell ref="N671:N673"/>
    <mergeCell ref="A672:A673"/>
    <mergeCell ref="B672:B673"/>
    <mergeCell ref="C672:C673"/>
    <mergeCell ref="D672:D673"/>
    <mergeCell ref="E672:L672"/>
    <mergeCell ref="E673:K673"/>
    <mergeCell ref="A674:A686"/>
    <mergeCell ref="B674:B686"/>
    <mergeCell ref="C674:C686"/>
    <mergeCell ref="E674:J674"/>
    <mergeCell ref="K674:L674"/>
    <mergeCell ref="M674:N674"/>
    <mergeCell ref="E675:F675"/>
    <mergeCell ref="K675:L675"/>
    <mergeCell ref="K676:L676"/>
    <mergeCell ref="E677:F677"/>
    <mergeCell ref="K677:L677"/>
    <mergeCell ref="E676:F676"/>
    <mergeCell ref="K678:L678"/>
    <mergeCell ref="E679:F679"/>
    <mergeCell ref="K679:L679"/>
    <mergeCell ref="E686:F686"/>
    <mergeCell ref="K686:L686"/>
    <mergeCell ref="C665:L665"/>
    <mergeCell ref="A666:B666"/>
    <mergeCell ref="E666:I666"/>
    <mergeCell ref="J666:N666"/>
    <mergeCell ref="A667:B667"/>
    <mergeCell ref="E667:I667"/>
    <mergeCell ref="J667:N667"/>
    <mergeCell ref="A668:B668"/>
    <mergeCell ref="E668:I668"/>
    <mergeCell ref="J668:N668"/>
    <mergeCell ref="A669:B669"/>
    <mergeCell ref="E669:I669"/>
    <mergeCell ref="J669:N669"/>
    <mergeCell ref="A670:B670"/>
    <mergeCell ref="E670:G670"/>
    <mergeCell ref="H670:I670"/>
    <mergeCell ref="J670:L670"/>
    <mergeCell ref="M670:N670"/>
    <mergeCell ref="E547:G547"/>
    <mergeCell ref="H547:J547"/>
    <mergeCell ref="K547:L547"/>
    <mergeCell ref="A550:C550"/>
    <mergeCell ref="D550:H550"/>
    <mergeCell ref="K540:L540"/>
    <mergeCell ref="E541:G541"/>
    <mergeCell ref="H541:J541"/>
    <mergeCell ref="K541:L541"/>
    <mergeCell ref="E542:G542"/>
    <mergeCell ref="H542:J542"/>
    <mergeCell ref="K542:L542"/>
    <mergeCell ref="E543:G543"/>
    <mergeCell ref="H543:J543"/>
    <mergeCell ref="K543:L543"/>
    <mergeCell ref="E544:G544"/>
    <mergeCell ref="H544:J544"/>
    <mergeCell ref="K544:L544"/>
    <mergeCell ref="E545:G545"/>
    <mergeCell ref="H545:J545"/>
    <mergeCell ref="K545:L545"/>
    <mergeCell ref="E546:G546"/>
    <mergeCell ref="H546:J546"/>
    <mergeCell ref="K546:L546"/>
    <mergeCell ref="A530:C530"/>
    <mergeCell ref="D530:L530"/>
    <mergeCell ref="M530:M532"/>
    <mergeCell ref="N530:N532"/>
    <mergeCell ref="A531:A532"/>
    <mergeCell ref="B531:B532"/>
    <mergeCell ref="C531:C532"/>
    <mergeCell ref="D531:D532"/>
    <mergeCell ref="E531:L531"/>
    <mergeCell ref="E532:K532"/>
    <mergeCell ref="E533:N533"/>
    <mergeCell ref="C534:C546"/>
    <mergeCell ref="E534:J534"/>
    <mergeCell ref="K534:L534"/>
    <mergeCell ref="E535:G535"/>
    <mergeCell ref="H535:J535"/>
    <mergeCell ref="K535:L535"/>
    <mergeCell ref="E536:G536"/>
    <mergeCell ref="H536:J536"/>
    <mergeCell ref="K536:L536"/>
    <mergeCell ref="M536:N545"/>
    <mergeCell ref="E537:G537"/>
    <mergeCell ref="H537:J537"/>
    <mergeCell ref="K537:L537"/>
    <mergeCell ref="E538:G538"/>
    <mergeCell ref="H538:J538"/>
    <mergeCell ref="K538:L538"/>
    <mergeCell ref="E539:G539"/>
    <mergeCell ref="H539:J539"/>
    <mergeCell ref="K539:L539"/>
    <mergeCell ref="E540:G540"/>
    <mergeCell ref="H540:J540"/>
    <mergeCell ref="C524:L524"/>
    <mergeCell ref="A525:B525"/>
    <mergeCell ref="E525:G525"/>
    <mergeCell ref="A526:B526"/>
    <mergeCell ref="E526:H526"/>
    <mergeCell ref="J526:L526"/>
    <mergeCell ref="A527:B527"/>
    <mergeCell ref="E527:H527"/>
    <mergeCell ref="J527:N527"/>
    <mergeCell ref="A528:B528"/>
    <mergeCell ref="E528:I528"/>
    <mergeCell ref="J528:N528"/>
    <mergeCell ref="A529:B529"/>
    <mergeCell ref="E529:G529"/>
    <mergeCell ref="H529:I529"/>
    <mergeCell ref="J529:L529"/>
    <mergeCell ref="M529:N529"/>
    <mergeCell ref="E520:G520"/>
    <mergeCell ref="H520:J520"/>
    <mergeCell ref="A523:C523"/>
    <mergeCell ref="D523:H523"/>
    <mergeCell ref="K507:L507"/>
    <mergeCell ref="K508:L508"/>
    <mergeCell ref="K509:L509"/>
    <mergeCell ref="K510:L510"/>
    <mergeCell ref="K511:L511"/>
    <mergeCell ref="K512:L512"/>
    <mergeCell ref="K513:L513"/>
    <mergeCell ref="K514:L514"/>
    <mergeCell ref="K515:L515"/>
    <mergeCell ref="K516:L516"/>
    <mergeCell ref="K517:L517"/>
    <mergeCell ref="K518:L518"/>
    <mergeCell ref="K519:L519"/>
    <mergeCell ref="K520:L520"/>
    <mergeCell ref="E511:G511"/>
    <mergeCell ref="H511:J511"/>
    <mergeCell ref="E512:G512"/>
    <mergeCell ref="H512:J512"/>
    <mergeCell ref="E513:G513"/>
    <mergeCell ref="H513:J513"/>
    <mergeCell ref="M509:N518"/>
    <mergeCell ref="E514:G514"/>
    <mergeCell ref="H514:J514"/>
    <mergeCell ref="E515:G515"/>
    <mergeCell ref="H515:J515"/>
    <mergeCell ref="E516:G516"/>
    <mergeCell ref="H516:J516"/>
    <mergeCell ref="E517:G517"/>
    <mergeCell ref="H517:J517"/>
    <mergeCell ref="E518:G518"/>
    <mergeCell ref="H518:J518"/>
    <mergeCell ref="E519:G519"/>
    <mergeCell ref="H519:J519"/>
    <mergeCell ref="A503:C503"/>
    <mergeCell ref="D503:L503"/>
    <mergeCell ref="M503:M505"/>
    <mergeCell ref="N503:N505"/>
    <mergeCell ref="A504:A505"/>
    <mergeCell ref="B504:B505"/>
    <mergeCell ref="C504:C505"/>
    <mergeCell ref="D504:D505"/>
    <mergeCell ref="E504:L504"/>
    <mergeCell ref="E505:K505"/>
    <mergeCell ref="E506:N506"/>
    <mergeCell ref="C507:C519"/>
    <mergeCell ref="E507:J507"/>
    <mergeCell ref="E508:G508"/>
    <mergeCell ref="H508:J508"/>
    <mergeCell ref="E509:G509"/>
    <mergeCell ref="H509:J509"/>
    <mergeCell ref="E510:G510"/>
    <mergeCell ref="H510:J510"/>
    <mergeCell ref="C497:L497"/>
    <mergeCell ref="A498:B498"/>
    <mergeCell ref="E498:G498"/>
    <mergeCell ref="A499:B499"/>
    <mergeCell ref="E499:H499"/>
    <mergeCell ref="J499:L499"/>
    <mergeCell ref="A500:B500"/>
    <mergeCell ref="E500:H500"/>
    <mergeCell ref="J500:N500"/>
    <mergeCell ref="A501:B501"/>
    <mergeCell ref="E501:I501"/>
    <mergeCell ref="J501:N501"/>
    <mergeCell ref="A502:B502"/>
    <mergeCell ref="E502:G502"/>
    <mergeCell ref="H502:I502"/>
    <mergeCell ref="J502:L502"/>
    <mergeCell ref="M502:N502"/>
    <mergeCell ref="B445:C445"/>
    <mergeCell ref="E445:G445"/>
    <mergeCell ref="H445:I445"/>
    <mergeCell ref="J445:L445"/>
    <mergeCell ref="A448:C448"/>
    <mergeCell ref="D448:H448"/>
    <mergeCell ref="J441:L441"/>
    <mergeCell ref="B442:C442"/>
    <mergeCell ref="E442:I442"/>
    <mergeCell ref="J442:L442"/>
    <mergeCell ref="B443:C443"/>
    <mergeCell ref="E443:G443"/>
    <mergeCell ref="H443:I443"/>
    <mergeCell ref="J443:L443"/>
    <mergeCell ref="B444:C444"/>
    <mergeCell ref="E444:G444"/>
    <mergeCell ref="H444:I444"/>
    <mergeCell ref="J444:L444"/>
    <mergeCell ref="E434:N434"/>
    <mergeCell ref="A435:A441"/>
    <mergeCell ref="B435:C441"/>
    <mergeCell ref="E435:I435"/>
    <mergeCell ref="J435:L435"/>
    <mergeCell ref="M435:N435"/>
    <mergeCell ref="E436:G436"/>
    <mergeCell ref="H436:I436"/>
    <mergeCell ref="J436:L436"/>
    <mergeCell ref="M436:N440"/>
    <mergeCell ref="E437:G437"/>
    <mergeCell ref="H437:I437"/>
    <mergeCell ref="J437:L437"/>
    <mergeCell ref="E438:G438"/>
    <mergeCell ref="H438:I438"/>
    <mergeCell ref="J438:L438"/>
    <mergeCell ref="E439:G439"/>
    <mergeCell ref="H439:I439"/>
    <mergeCell ref="J439:L439"/>
    <mergeCell ref="E440:G440"/>
    <mergeCell ref="H440:I440"/>
    <mergeCell ref="J440:L440"/>
    <mergeCell ref="E441:G441"/>
    <mergeCell ref="H441:I441"/>
    <mergeCell ref="A430:B430"/>
    <mergeCell ref="E430:G430"/>
    <mergeCell ref="H430:I430"/>
    <mergeCell ref="J430:L430"/>
    <mergeCell ref="M430:N430"/>
    <mergeCell ref="A431:C431"/>
    <mergeCell ref="D431:L431"/>
    <mergeCell ref="M431:M433"/>
    <mergeCell ref="N431:N433"/>
    <mergeCell ref="A432:A433"/>
    <mergeCell ref="B432:B433"/>
    <mergeCell ref="C432:C433"/>
    <mergeCell ref="D432:D433"/>
    <mergeCell ref="E432:L432"/>
    <mergeCell ref="E433:K433"/>
    <mergeCell ref="A427:B427"/>
    <mergeCell ref="E427:I427"/>
    <mergeCell ref="J427:N427"/>
    <mergeCell ref="A428:B428"/>
    <mergeCell ref="E428:I428"/>
    <mergeCell ref="J428:N428"/>
    <mergeCell ref="A429:B429"/>
    <mergeCell ref="E429:I429"/>
    <mergeCell ref="J429:N429"/>
    <mergeCell ref="B421:C421"/>
    <mergeCell ref="E421:G421"/>
    <mergeCell ref="H421:I421"/>
    <mergeCell ref="J421:L421"/>
    <mergeCell ref="A424:C424"/>
    <mergeCell ref="D424:H424"/>
    <mergeCell ref="A411:A417"/>
    <mergeCell ref="C425:L425"/>
    <mergeCell ref="A426:B426"/>
    <mergeCell ref="E426:I426"/>
    <mergeCell ref="J426:N426"/>
    <mergeCell ref="J417:L417"/>
    <mergeCell ref="B418:C418"/>
    <mergeCell ref="E418:I418"/>
    <mergeCell ref="J418:L418"/>
    <mergeCell ref="B419:C419"/>
    <mergeCell ref="E419:G419"/>
    <mergeCell ref="H419:I419"/>
    <mergeCell ref="J419:L419"/>
    <mergeCell ref="B420:C420"/>
    <mergeCell ref="E420:G420"/>
    <mergeCell ref="H420:I420"/>
    <mergeCell ref="J420:L420"/>
    <mergeCell ref="E410:N410"/>
    <mergeCell ref="B411:C417"/>
    <mergeCell ref="E411:I411"/>
    <mergeCell ref="J411:L411"/>
    <mergeCell ref="M411:N411"/>
    <mergeCell ref="E412:G412"/>
    <mergeCell ref="H412:I412"/>
    <mergeCell ref="J412:L412"/>
    <mergeCell ref="M412:N416"/>
    <mergeCell ref="E413:G413"/>
    <mergeCell ref="H413:I413"/>
    <mergeCell ref="J413:L413"/>
    <mergeCell ref="E414:G414"/>
    <mergeCell ref="H414:I414"/>
    <mergeCell ref="J414:L414"/>
    <mergeCell ref="E415:G415"/>
    <mergeCell ref="H415:I415"/>
    <mergeCell ref="J415:L415"/>
    <mergeCell ref="E416:G416"/>
    <mergeCell ref="H416:I416"/>
    <mergeCell ref="J416:L416"/>
    <mergeCell ref="E417:G417"/>
    <mergeCell ref="H417:I417"/>
    <mergeCell ref="A406:B406"/>
    <mergeCell ref="E406:G406"/>
    <mergeCell ref="H406:I406"/>
    <mergeCell ref="J406:L406"/>
    <mergeCell ref="M406:N406"/>
    <mergeCell ref="A407:C407"/>
    <mergeCell ref="D407:L407"/>
    <mergeCell ref="M407:M409"/>
    <mergeCell ref="N407:N409"/>
    <mergeCell ref="A408:A409"/>
    <mergeCell ref="B408:B409"/>
    <mergeCell ref="C408:C409"/>
    <mergeCell ref="D408:D409"/>
    <mergeCell ref="E408:L408"/>
    <mergeCell ref="E409:K409"/>
    <mergeCell ref="A403:B403"/>
    <mergeCell ref="E403:I403"/>
    <mergeCell ref="J403:N403"/>
    <mergeCell ref="A404:B404"/>
    <mergeCell ref="E404:I404"/>
    <mergeCell ref="J404:N404"/>
    <mergeCell ref="A405:B405"/>
    <mergeCell ref="E405:I405"/>
    <mergeCell ref="J405:N405"/>
    <mergeCell ref="B397:C397"/>
    <mergeCell ref="E397:G397"/>
    <mergeCell ref="H397:I397"/>
    <mergeCell ref="J397:L397"/>
    <mergeCell ref="A400:C400"/>
    <mergeCell ref="D400:H400"/>
    <mergeCell ref="C401:L401"/>
    <mergeCell ref="A402:B402"/>
    <mergeCell ref="E402:I402"/>
    <mergeCell ref="J402:N402"/>
    <mergeCell ref="J393:L393"/>
    <mergeCell ref="B394:C394"/>
    <mergeCell ref="E394:I394"/>
    <mergeCell ref="J394:L394"/>
    <mergeCell ref="B395:C395"/>
    <mergeCell ref="E395:G395"/>
    <mergeCell ref="H395:I395"/>
    <mergeCell ref="J395:L395"/>
    <mergeCell ref="B396:C396"/>
    <mergeCell ref="E396:G396"/>
    <mergeCell ref="H396:I396"/>
    <mergeCell ref="J396:L396"/>
    <mergeCell ref="E386:N386"/>
    <mergeCell ref="A387:A392"/>
    <mergeCell ref="B387:C393"/>
    <mergeCell ref="E387:I387"/>
    <mergeCell ref="J387:L387"/>
    <mergeCell ref="M387:N387"/>
    <mergeCell ref="E388:G388"/>
    <mergeCell ref="H388:I388"/>
    <mergeCell ref="J388:L388"/>
    <mergeCell ref="M388:N392"/>
    <mergeCell ref="E389:G389"/>
    <mergeCell ref="H389:I389"/>
    <mergeCell ref="J389:L389"/>
    <mergeCell ref="E390:G390"/>
    <mergeCell ref="H390:I390"/>
    <mergeCell ref="J390:L390"/>
    <mergeCell ref="E391:G391"/>
    <mergeCell ref="H391:I391"/>
    <mergeCell ref="J391:L391"/>
    <mergeCell ref="E392:G392"/>
    <mergeCell ref="H392:I392"/>
    <mergeCell ref="J392:L392"/>
    <mergeCell ref="E393:G393"/>
    <mergeCell ref="H393:I393"/>
    <mergeCell ref="E373:G373"/>
    <mergeCell ref="H373:I373"/>
    <mergeCell ref="J373:L373"/>
    <mergeCell ref="E372:G372"/>
    <mergeCell ref="A382:B382"/>
    <mergeCell ref="E382:G382"/>
    <mergeCell ref="H382:I382"/>
    <mergeCell ref="J382:L382"/>
    <mergeCell ref="M382:N382"/>
    <mergeCell ref="A383:C383"/>
    <mergeCell ref="D383:L383"/>
    <mergeCell ref="M383:M385"/>
    <mergeCell ref="N383:N385"/>
    <mergeCell ref="A384:A385"/>
    <mergeCell ref="B384:B385"/>
    <mergeCell ref="C384:C385"/>
    <mergeCell ref="D384:D385"/>
    <mergeCell ref="E384:L384"/>
    <mergeCell ref="E385:K385"/>
    <mergeCell ref="A379:B379"/>
    <mergeCell ref="E379:I379"/>
    <mergeCell ref="J379:N379"/>
    <mergeCell ref="A380:B380"/>
    <mergeCell ref="E380:I380"/>
    <mergeCell ref="J380:N380"/>
    <mergeCell ref="A381:B381"/>
    <mergeCell ref="E381:I381"/>
    <mergeCell ref="J381:N381"/>
    <mergeCell ref="J366:L366"/>
    <mergeCell ref="J367:L367"/>
    <mergeCell ref="E362:N362"/>
    <mergeCell ref="E364:G364"/>
    <mergeCell ref="E365:G365"/>
    <mergeCell ref="E367:G367"/>
    <mergeCell ref="E368:G368"/>
    <mergeCell ref="E366:G366"/>
    <mergeCell ref="B373:C373"/>
    <mergeCell ref="A363:A368"/>
    <mergeCell ref="M363:N363"/>
    <mergeCell ref="E370:I370"/>
    <mergeCell ref="B363:C369"/>
    <mergeCell ref="C377:L377"/>
    <mergeCell ref="A378:B378"/>
    <mergeCell ref="E378:I378"/>
    <mergeCell ref="J378:N378"/>
    <mergeCell ref="J368:L368"/>
    <mergeCell ref="E371:G371"/>
    <mergeCell ref="H369:I369"/>
    <mergeCell ref="H371:I371"/>
    <mergeCell ref="H372:I372"/>
    <mergeCell ref="J369:L369"/>
    <mergeCell ref="J370:L370"/>
    <mergeCell ref="J371:L371"/>
    <mergeCell ref="J372:L372"/>
    <mergeCell ref="M364:N368"/>
    <mergeCell ref="B370:C370"/>
    <mergeCell ref="B371:C371"/>
    <mergeCell ref="B372:C372"/>
    <mergeCell ref="A376:C376"/>
    <mergeCell ref="D376:H376"/>
    <mergeCell ref="C326:L326"/>
    <mergeCell ref="A328:B328"/>
    <mergeCell ref="E328:H328"/>
    <mergeCell ref="J328:L328"/>
    <mergeCell ref="A329:B329"/>
    <mergeCell ref="E329:H329"/>
    <mergeCell ref="A357:B357"/>
    <mergeCell ref="E357:I357"/>
    <mergeCell ref="J357:N357"/>
    <mergeCell ref="A358:B358"/>
    <mergeCell ref="E358:G358"/>
    <mergeCell ref="H358:I358"/>
    <mergeCell ref="J358:L358"/>
    <mergeCell ref="M358:N358"/>
    <mergeCell ref="A359:C359"/>
    <mergeCell ref="D359:L359"/>
    <mergeCell ref="M359:M361"/>
    <mergeCell ref="N359:N361"/>
    <mergeCell ref="A360:A361"/>
    <mergeCell ref="B360:B361"/>
    <mergeCell ref="C360:C361"/>
    <mergeCell ref="D360:D361"/>
    <mergeCell ref="E360:L360"/>
    <mergeCell ref="E361:K361"/>
    <mergeCell ref="J354:N354"/>
    <mergeCell ref="J355:N355"/>
    <mergeCell ref="E354:I354"/>
    <mergeCell ref="E355:I355"/>
    <mergeCell ref="E356:I356"/>
    <mergeCell ref="J329:N329"/>
    <mergeCell ref="A330:B330"/>
    <mergeCell ref="E330:I330"/>
    <mergeCell ref="A325:C325"/>
    <mergeCell ref="D325:H325"/>
    <mergeCell ref="E320:G320"/>
    <mergeCell ref="H320:J320"/>
    <mergeCell ref="K320:M320"/>
    <mergeCell ref="E321:G321"/>
    <mergeCell ref="H321:J321"/>
    <mergeCell ref="K321:M321"/>
    <mergeCell ref="E322:G322"/>
    <mergeCell ref="H322:J322"/>
    <mergeCell ref="K322:M322"/>
    <mergeCell ref="K316:M316"/>
    <mergeCell ref="E317:G317"/>
    <mergeCell ref="H317:J317"/>
    <mergeCell ref="K317:M317"/>
    <mergeCell ref="E318:G318"/>
    <mergeCell ref="H318:J318"/>
    <mergeCell ref="K318:M318"/>
    <mergeCell ref="E319:G319"/>
    <mergeCell ref="H319:J319"/>
    <mergeCell ref="K319:M319"/>
    <mergeCell ref="E308:N308"/>
    <mergeCell ref="C309:C321"/>
    <mergeCell ref="E309:J309"/>
    <mergeCell ref="K309:M309"/>
    <mergeCell ref="E310:G310"/>
    <mergeCell ref="H310:J310"/>
    <mergeCell ref="K310:M310"/>
    <mergeCell ref="E311:G311"/>
    <mergeCell ref="H311:J311"/>
    <mergeCell ref="K311:M311"/>
    <mergeCell ref="E312:G312"/>
    <mergeCell ref="H312:J312"/>
    <mergeCell ref="K312:M312"/>
    <mergeCell ref="E313:G313"/>
    <mergeCell ref="H313:J313"/>
    <mergeCell ref="K313:M313"/>
    <mergeCell ref="E314:G314"/>
    <mergeCell ref="H314:J314"/>
    <mergeCell ref="K314:M314"/>
    <mergeCell ref="E315:G315"/>
    <mergeCell ref="H315:J315"/>
    <mergeCell ref="K315:M315"/>
    <mergeCell ref="E316:G316"/>
    <mergeCell ref="H316:J316"/>
    <mergeCell ref="H292:J292"/>
    <mergeCell ref="K292:M292"/>
    <mergeCell ref="E281:N281"/>
    <mergeCell ref="C282:C294"/>
    <mergeCell ref="E282:J282"/>
    <mergeCell ref="A305:C305"/>
    <mergeCell ref="D305:L305"/>
    <mergeCell ref="M305:M307"/>
    <mergeCell ref="N305:N307"/>
    <mergeCell ref="A306:A307"/>
    <mergeCell ref="B306:B307"/>
    <mergeCell ref="C306:C307"/>
    <mergeCell ref="D306:D307"/>
    <mergeCell ref="E306:L306"/>
    <mergeCell ref="E307:K307"/>
    <mergeCell ref="A302:B302"/>
    <mergeCell ref="E302:H302"/>
    <mergeCell ref="J302:N302"/>
    <mergeCell ref="A303:B303"/>
    <mergeCell ref="E303:I303"/>
    <mergeCell ref="J303:N303"/>
    <mergeCell ref="A304:B304"/>
    <mergeCell ref="E304:G304"/>
    <mergeCell ref="H304:I304"/>
    <mergeCell ref="J304:L304"/>
    <mergeCell ref="M304:N304"/>
    <mergeCell ref="H287:J287"/>
    <mergeCell ref="K287:M287"/>
    <mergeCell ref="E288:G288"/>
    <mergeCell ref="H288:J288"/>
    <mergeCell ref="K288:M288"/>
    <mergeCell ref="A298:C298"/>
    <mergeCell ref="D298:H298"/>
    <mergeCell ref="J277:L277"/>
    <mergeCell ref="M277:N277"/>
    <mergeCell ref="C299:L299"/>
    <mergeCell ref="A300:B300"/>
    <mergeCell ref="E300:G300"/>
    <mergeCell ref="A301:B301"/>
    <mergeCell ref="E301:H301"/>
    <mergeCell ref="J301:L301"/>
    <mergeCell ref="E293:G293"/>
    <mergeCell ref="H293:J293"/>
    <mergeCell ref="K293:M293"/>
    <mergeCell ref="E294:G294"/>
    <mergeCell ref="H294:J294"/>
    <mergeCell ref="K294:M294"/>
    <mergeCell ref="E295:G295"/>
    <mergeCell ref="H295:J295"/>
    <mergeCell ref="K295:M295"/>
    <mergeCell ref="K289:M289"/>
    <mergeCell ref="E290:G290"/>
    <mergeCell ref="H290:J290"/>
    <mergeCell ref="K290:M290"/>
    <mergeCell ref="E291:G291"/>
    <mergeCell ref="H291:J291"/>
    <mergeCell ref="K291:M291"/>
    <mergeCell ref="E292:G292"/>
    <mergeCell ref="E289:G289"/>
    <mergeCell ref="H289:J289"/>
    <mergeCell ref="E283:G283"/>
    <mergeCell ref="H283:J283"/>
    <mergeCell ref="K283:M283"/>
    <mergeCell ref="E284:G284"/>
    <mergeCell ref="E286:G286"/>
    <mergeCell ref="H286:J286"/>
    <mergeCell ref="K286:M286"/>
    <mergeCell ref="E287:G287"/>
    <mergeCell ref="A271:C271"/>
    <mergeCell ref="D271:H271"/>
    <mergeCell ref="C272:L272"/>
    <mergeCell ref="A273:B273"/>
    <mergeCell ref="E273:G273"/>
    <mergeCell ref="A274:B274"/>
    <mergeCell ref="E274:H274"/>
    <mergeCell ref="J274:L274"/>
    <mergeCell ref="A275:B275"/>
    <mergeCell ref="E275:H275"/>
    <mergeCell ref="J275:N275"/>
    <mergeCell ref="A276:B276"/>
    <mergeCell ref="E276:I276"/>
    <mergeCell ref="J276:N276"/>
    <mergeCell ref="A277:B277"/>
    <mergeCell ref="E277:G277"/>
    <mergeCell ref="H277:I277"/>
    <mergeCell ref="A278:C278"/>
    <mergeCell ref="D278:L278"/>
    <mergeCell ref="M278:M280"/>
    <mergeCell ref="N278:N280"/>
    <mergeCell ref="A279:A280"/>
    <mergeCell ref="B279:B280"/>
    <mergeCell ref="C279:C280"/>
    <mergeCell ref="D279:D280"/>
    <mergeCell ref="E279:L279"/>
    <mergeCell ref="E280:K280"/>
    <mergeCell ref="K282:M282"/>
    <mergeCell ref="E268:G268"/>
    <mergeCell ref="H268:J268"/>
    <mergeCell ref="K268:M268"/>
    <mergeCell ref="E263:G263"/>
    <mergeCell ref="H263:J263"/>
    <mergeCell ref="K263:M263"/>
    <mergeCell ref="E264:G264"/>
    <mergeCell ref="H264:J264"/>
    <mergeCell ref="K264:M264"/>
    <mergeCell ref="E265:G265"/>
    <mergeCell ref="H265:J265"/>
    <mergeCell ref="K265:M265"/>
    <mergeCell ref="H284:J284"/>
    <mergeCell ref="K284:M284"/>
    <mergeCell ref="E285:G285"/>
    <mergeCell ref="H285:J285"/>
    <mergeCell ref="K285:M285"/>
    <mergeCell ref="E254:N254"/>
    <mergeCell ref="C255:C267"/>
    <mergeCell ref="E255:J255"/>
    <mergeCell ref="K255:M255"/>
    <mergeCell ref="E256:G256"/>
    <mergeCell ref="H256:J256"/>
    <mergeCell ref="K256:M256"/>
    <mergeCell ref="E257:G257"/>
    <mergeCell ref="H257:J257"/>
    <mergeCell ref="K257:M257"/>
    <mergeCell ref="E258:G258"/>
    <mergeCell ref="H258:J258"/>
    <mergeCell ref="K258:M258"/>
    <mergeCell ref="E259:G259"/>
    <mergeCell ref="H259:J259"/>
    <mergeCell ref="K259:M259"/>
    <mergeCell ref="E260:G260"/>
    <mergeCell ref="H260:J260"/>
    <mergeCell ref="K260:M260"/>
    <mergeCell ref="E261:G261"/>
    <mergeCell ref="H261:J261"/>
    <mergeCell ref="K261:M261"/>
    <mergeCell ref="E262:G262"/>
    <mergeCell ref="H262:J262"/>
    <mergeCell ref="K262:M262"/>
    <mergeCell ref="E266:G266"/>
    <mergeCell ref="H266:J266"/>
    <mergeCell ref="K266:M266"/>
    <mergeCell ref="E267:G267"/>
    <mergeCell ref="H267:J267"/>
    <mergeCell ref="K267:M267"/>
    <mergeCell ref="A244:C244"/>
    <mergeCell ref="D244:H244"/>
    <mergeCell ref="K229:M229"/>
    <mergeCell ref="A249:B249"/>
    <mergeCell ref="E249:I249"/>
    <mergeCell ref="J249:N249"/>
    <mergeCell ref="A250:B250"/>
    <mergeCell ref="E250:G250"/>
    <mergeCell ref="H250:I250"/>
    <mergeCell ref="J250:N250"/>
    <mergeCell ref="A251:C251"/>
    <mergeCell ref="D251:L251"/>
    <mergeCell ref="M251:M253"/>
    <mergeCell ref="N251:N253"/>
    <mergeCell ref="A252:A253"/>
    <mergeCell ref="B252:B253"/>
    <mergeCell ref="C252:C253"/>
    <mergeCell ref="D252:D253"/>
    <mergeCell ref="E252:L252"/>
    <mergeCell ref="E253:K253"/>
    <mergeCell ref="H234:J234"/>
    <mergeCell ref="H235:J235"/>
    <mergeCell ref="H236:J236"/>
    <mergeCell ref="K235:M235"/>
    <mergeCell ref="K236:M236"/>
    <mergeCell ref="K237:M237"/>
    <mergeCell ref="H237:J237"/>
    <mergeCell ref="H238:J238"/>
    <mergeCell ref="H239:J239"/>
    <mergeCell ref="E229:G229"/>
    <mergeCell ref="E230:G230"/>
    <mergeCell ref="E231:G231"/>
    <mergeCell ref="E232:G232"/>
    <mergeCell ref="E233:G233"/>
    <mergeCell ref="E234:G234"/>
    <mergeCell ref="E235:G235"/>
    <mergeCell ref="E236:G236"/>
    <mergeCell ref="E237:G237"/>
    <mergeCell ref="E238:G238"/>
    <mergeCell ref="E239:G239"/>
    <mergeCell ref="E240:G240"/>
    <mergeCell ref="H229:J229"/>
    <mergeCell ref="K241:M241"/>
    <mergeCell ref="K230:M230"/>
    <mergeCell ref="K231:M231"/>
    <mergeCell ref="K232:M232"/>
    <mergeCell ref="K233:M233"/>
    <mergeCell ref="K234:M234"/>
    <mergeCell ref="H230:J230"/>
    <mergeCell ref="H231:J231"/>
    <mergeCell ref="H232:J232"/>
    <mergeCell ref="A27:C27"/>
    <mergeCell ref="D27:H27"/>
    <mergeCell ref="A7:C7"/>
    <mergeCell ref="D7:L7"/>
    <mergeCell ref="A8:A9"/>
    <mergeCell ref="B8:B9"/>
    <mergeCell ref="C8:C9"/>
    <mergeCell ref="D8:D9"/>
    <mergeCell ref="E8:L8"/>
    <mergeCell ref="E9:K9"/>
    <mergeCell ref="E11:F11"/>
    <mergeCell ref="E12:F12"/>
    <mergeCell ref="H22:J22"/>
    <mergeCell ref="E23:F23"/>
    <mergeCell ref="E24:F24"/>
    <mergeCell ref="H11:J11"/>
    <mergeCell ref="H12:J12"/>
    <mergeCell ref="J5:N5"/>
    <mergeCell ref="J4:N4"/>
    <mergeCell ref="A6:B6"/>
    <mergeCell ref="A5:B5"/>
    <mergeCell ref="A4:B4"/>
    <mergeCell ref="E6:G6"/>
    <mergeCell ref="H6:I6"/>
    <mergeCell ref="A3:B3"/>
    <mergeCell ref="E2:G2"/>
    <mergeCell ref="E3:H3"/>
    <mergeCell ref="E4:H4"/>
    <mergeCell ref="E5:I5"/>
    <mergeCell ref="E18:F18"/>
    <mergeCell ref="E13:F13"/>
    <mergeCell ref="E14:F14"/>
    <mergeCell ref="E15:F15"/>
    <mergeCell ref="E16:F16"/>
    <mergeCell ref="E17:F17"/>
    <mergeCell ref="K12:L12"/>
    <mergeCell ref="K17:L17"/>
    <mergeCell ref="M7:M9"/>
    <mergeCell ref="N7:N9"/>
    <mergeCell ref="C1:L1"/>
    <mergeCell ref="C28:L28"/>
    <mergeCell ref="A29:B29"/>
    <mergeCell ref="E29:G29"/>
    <mergeCell ref="J6:L6"/>
    <mergeCell ref="M6:N6"/>
    <mergeCell ref="E19:F19"/>
    <mergeCell ref="H19:J19"/>
    <mergeCell ref="E20:F20"/>
    <mergeCell ref="H20:J20"/>
    <mergeCell ref="K18:M20"/>
    <mergeCell ref="K10:M10"/>
    <mergeCell ref="K13:L13"/>
    <mergeCell ref="K14:L14"/>
    <mergeCell ref="K15:L15"/>
    <mergeCell ref="K16:L16"/>
    <mergeCell ref="K11:L11"/>
    <mergeCell ref="H24:J24"/>
    <mergeCell ref="C10:C17"/>
    <mergeCell ref="E10:J10"/>
    <mergeCell ref="E21:F21"/>
    <mergeCell ref="H21:J21"/>
    <mergeCell ref="E22:F22"/>
    <mergeCell ref="H16:J16"/>
    <mergeCell ref="H23:J23"/>
    <mergeCell ref="H15:J15"/>
    <mergeCell ref="H17:J17"/>
    <mergeCell ref="H18:J18"/>
    <mergeCell ref="H13:J13"/>
    <mergeCell ref="H14:J14"/>
    <mergeCell ref="A2:B2"/>
    <mergeCell ref="J3:L3"/>
    <mergeCell ref="A32:B32"/>
    <mergeCell ref="E32:I32"/>
    <mergeCell ref="J32:N32"/>
    <mergeCell ref="A33:B33"/>
    <mergeCell ref="E33:G33"/>
    <mergeCell ref="H33:I33"/>
    <mergeCell ref="J33:L33"/>
    <mergeCell ref="M33:N33"/>
    <mergeCell ref="A30:B30"/>
    <mergeCell ref="E30:H30"/>
    <mergeCell ref="J30:L30"/>
    <mergeCell ref="A31:B31"/>
    <mergeCell ref="E31:H31"/>
    <mergeCell ref="J31:N31"/>
    <mergeCell ref="A34:C34"/>
    <mergeCell ref="D34:L34"/>
    <mergeCell ref="M34:M36"/>
    <mergeCell ref="N34:N36"/>
    <mergeCell ref="A35:A36"/>
    <mergeCell ref="B35:B36"/>
    <mergeCell ref="C35:C36"/>
    <mergeCell ref="D35:D36"/>
    <mergeCell ref="E35:L35"/>
    <mergeCell ref="E36:K36"/>
    <mergeCell ref="H42:J42"/>
    <mergeCell ref="K42:L42"/>
    <mergeCell ref="E43:F43"/>
    <mergeCell ref="H43:J43"/>
    <mergeCell ref="K43:L43"/>
    <mergeCell ref="C37:C44"/>
    <mergeCell ref="E37:J37"/>
    <mergeCell ref="K37:M37"/>
    <mergeCell ref="E38:F38"/>
    <mergeCell ref="H38:J38"/>
    <mergeCell ref="K38:L38"/>
    <mergeCell ref="E39:F39"/>
    <mergeCell ref="H39:J39"/>
    <mergeCell ref="K39:L39"/>
    <mergeCell ref="E40:F40"/>
    <mergeCell ref="H40:J40"/>
    <mergeCell ref="K40:L40"/>
    <mergeCell ref="E41:F41"/>
    <mergeCell ref="H41:J41"/>
    <mergeCell ref="K41:L41"/>
    <mergeCell ref="E42:F42"/>
    <mergeCell ref="E48:F48"/>
    <mergeCell ref="H48:J48"/>
    <mergeCell ref="E49:F49"/>
    <mergeCell ref="H49:J49"/>
    <mergeCell ref="E50:F50"/>
    <mergeCell ref="H50:J50"/>
    <mergeCell ref="E44:F44"/>
    <mergeCell ref="H44:J44"/>
    <mergeCell ref="K44:L44"/>
    <mergeCell ref="E45:F45"/>
    <mergeCell ref="H45:J45"/>
    <mergeCell ref="K45:M47"/>
    <mergeCell ref="E46:F46"/>
    <mergeCell ref="H46:J46"/>
    <mergeCell ref="E47:F47"/>
    <mergeCell ref="H47:J47"/>
    <mergeCell ref="A56:B56"/>
    <mergeCell ref="E56:G56"/>
    <mergeCell ref="A57:B57"/>
    <mergeCell ref="E57:H57"/>
    <mergeCell ref="J57:L57"/>
    <mergeCell ref="E51:F51"/>
    <mergeCell ref="H51:J51"/>
    <mergeCell ref="A54:C54"/>
    <mergeCell ref="D54:H54"/>
    <mergeCell ref="C55:L55"/>
    <mergeCell ref="A60:B60"/>
    <mergeCell ref="E60:G60"/>
    <mergeCell ref="H60:I60"/>
    <mergeCell ref="J60:L60"/>
    <mergeCell ref="M60:N60"/>
    <mergeCell ref="A58:B58"/>
    <mergeCell ref="E58:H58"/>
    <mergeCell ref="J58:N58"/>
    <mergeCell ref="A59:B59"/>
    <mergeCell ref="E59:I59"/>
    <mergeCell ref="J59:N59"/>
    <mergeCell ref="A61:C61"/>
    <mergeCell ref="D61:L61"/>
    <mergeCell ref="M61:M63"/>
    <mergeCell ref="N61:N63"/>
    <mergeCell ref="A62:A63"/>
    <mergeCell ref="B62:B63"/>
    <mergeCell ref="C62:C63"/>
    <mergeCell ref="D62:D63"/>
    <mergeCell ref="E62:L62"/>
    <mergeCell ref="E63:K63"/>
    <mergeCell ref="H69:J69"/>
    <mergeCell ref="K69:L69"/>
    <mergeCell ref="H70:J70"/>
    <mergeCell ref="C64:C71"/>
    <mergeCell ref="E64:J64"/>
    <mergeCell ref="H65:J65"/>
    <mergeCell ref="H66:J66"/>
    <mergeCell ref="K66:L66"/>
    <mergeCell ref="H67:J67"/>
    <mergeCell ref="H68:J68"/>
    <mergeCell ref="M70:M71"/>
    <mergeCell ref="H75:J75"/>
    <mergeCell ref="H76:J76"/>
    <mergeCell ref="H77:J77"/>
    <mergeCell ref="H71:J71"/>
    <mergeCell ref="H72:J72"/>
    <mergeCell ref="H73:J73"/>
    <mergeCell ref="H74:J74"/>
    <mergeCell ref="A83:B83"/>
    <mergeCell ref="E83:G83"/>
    <mergeCell ref="A84:B84"/>
    <mergeCell ref="E84:H84"/>
    <mergeCell ref="J84:L84"/>
    <mergeCell ref="H78:J78"/>
    <mergeCell ref="A81:C81"/>
    <mergeCell ref="D81:H81"/>
    <mergeCell ref="C82:L82"/>
    <mergeCell ref="A87:B87"/>
    <mergeCell ref="E87:G87"/>
    <mergeCell ref="H87:I87"/>
    <mergeCell ref="J87:L87"/>
    <mergeCell ref="M87:N87"/>
    <mergeCell ref="A85:B85"/>
    <mergeCell ref="E85:H85"/>
    <mergeCell ref="J85:N85"/>
    <mergeCell ref="A86:B86"/>
    <mergeCell ref="E86:I86"/>
    <mergeCell ref="J86:N86"/>
    <mergeCell ref="A88:C88"/>
    <mergeCell ref="D88:L88"/>
    <mergeCell ref="M88:M90"/>
    <mergeCell ref="N88:N90"/>
    <mergeCell ref="A89:A90"/>
    <mergeCell ref="B89:B90"/>
    <mergeCell ref="C89:C90"/>
    <mergeCell ref="D89:D90"/>
    <mergeCell ref="E89:L89"/>
    <mergeCell ref="E90:K90"/>
    <mergeCell ref="H96:J96"/>
    <mergeCell ref="K96:L96"/>
    <mergeCell ref="E97:F97"/>
    <mergeCell ref="H97:J97"/>
    <mergeCell ref="K97:L97"/>
    <mergeCell ref="C91:C98"/>
    <mergeCell ref="E91:J91"/>
    <mergeCell ref="K91:M91"/>
    <mergeCell ref="E92:F92"/>
    <mergeCell ref="H92:J92"/>
    <mergeCell ref="K92:L92"/>
    <mergeCell ref="E93:F93"/>
    <mergeCell ref="H93:J93"/>
    <mergeCell ref="K93:L93"/>
    <mergeCell ref="E94:F94"/>
    <mergeCell ref="H94:J94"/>
    <mergeCell ref="K94:L94"/>
    <mergeCell ref="E95:F95"/>
    <mergeCell ref="H95:J95"/>
    <mergeCell ref="K95:L95"/>
    <mergeCell ref="E96:F96"/>
    <mergeCell ref="E102:F102"/>
    <mergeCell ref="H102:J102"/>
    <mergeCell ref="E103:F103"/>
    <mergeCell ref="H103:J103"/>
    <mergeCell ref="E104:F104"/>
    <mergeCell ref="H104:J104"/>
    <mergeCell ref="E98:F98"/>
    <mergeCell ref="H98:J98"/>
    <mergeCell ref="K98:L98"/>
    <mergeCell ref="E99:F99"/>
    <mergeCell ref="H99:J99"/>
    <mergeCell ref="K99:M101"/>
    <mergeCell ref="E100:F100"/>
    <mergeCell ref="H100:J100"/>
    <mergeCell ref="E101:F101"/>
    <mergeCell ref="H101:J101"/>
    <mergeCell ref="A110:B110"/>
    <mergeCell ref="E110:G110"/>
    <mergeCell ref="A111:B111"/>
    <mergeCell ref="E111:H111"/>
    <mergeCell ref="J111:L111"/>
    <mergeCell ref="E105:F105"/>
    <mergeCell ref="H105:J105"/>
    <mergeCell ref="A108:C108"/>
    <mergeCell ref="D108:H108"/>
    <mergeCell ref="C109:L109"/>
    <mergeCell ref="A114:B114"/>
    <mergeCell ref="E114:G114"/>
    <mergeCell ref="H114:I114"/>
    <mergeCell ref="J114:L114"/>
    <mergeCell ref="M114:N114"/>
    <mergeCell ref="A112:B112"/>
    <mergeCell ref="E112:H112"/>
    <mergeCell ref="J112:N112"/>
    <mergeCell ref="A113:B113"/>
    <mergeCell ref="E113:I113"/>
    <mergeCell ref="J113:N113"/>
    <mergeCell ref="A116:C116"/>
    <mergeCell ref="D116:L116"/>
    <mergeCell ref="M116:M118"/>
    <mergeCell ref="N116:N118"/>
    <mergeCell ref="A117:A118"/>
    <mergeCell ref="B117:B118"/>
    <mergeCell ref="C117:C118"/>
    <mergeCell ref="D117:D118"/>
    <mergeCell ref="E117:L117"/>
    <mergeCell ref="E118:K118"/>
    <mergeCell ref="H124:J124"/>
    <mergeCell ref="K124:L124"/>
    <mergeCell ref="E125:F125"/>
    <mergeCell ref="H125:J125"/>
    <mergeCell ref="K125:L125"/>
    <mergeCell ref="C119:C126"/>
    <mergeCell ref="E119:J119"/>
    <mergeCell ref="K119:M119"/>
    <mergeCell ref="E120:F120"/>
    <mergeCell ref="H120:J120"/>
    <mergeCell ref="K120:L120"/>
    <mergeCell ref="E121:F121"/>
    <mergeCell ref="H121:J121"/>
    <mergeCell ref="K121:L121"/>
    <mergeCell ref="E122:F122"/>
    <mergeCell ref="H122:J122"/>
    <mergeCell ref="K122:L122"/>
    <mergeCell ref="E123:F123"/>
    <mergeCell ref="H123:J123"/>
    <mergeCell ref="K123:L123"/>
    <mergeCell ref="E124:F124"/>
    <mergeCell ref="E130:F130"/>
    <mergeCell ref="H130:J130"/>
    <mergeCell ref="E131:F131"/>
    <mergeCell ref="H131:J131"/>
    <mergeCell ref="E132:F132"/>
    <mergeCell ref="H132:J132"/>
    <mergeCell ref="E126:F126"/>
    <mergeCell ref="H126:J126"/>
    <mergeCell ref="K126:L126"/>
    <mergeCell ref="E127:F127"/>
    <mergeCell ref="H127:J127"/>
    <mergeCell ref="K127:M129"/>
    <mergeCell ref="E128:F128"/>
    <mergeCell ref="H128:J128"/>
    <mergeCell ref="E129:F129"/>
    <mergeCell ref="H129:J129"/>
    <mergeCell ref="A138:B138"/>
    <mergeCell ref="E138:G138"/>
    <mergeCell ref="A139:B139"/>
    <mergeCell ref="E139:H139"/>
    <mergeCell ref="J139:L139"/>
    <mergeCell ref="E133:F133"/>
    <mergeCell ref="H133:J133"/>
    <mergeCell ref="A136:C136"/>
    <mergeCell ref="D136:H136"/>
    <mergeCell ref="C137:L137"/>
    <mergeCell ref="A142:B142"/>
    <mergeCell ref="E142:G142"/>
    <mergeCell ref="H142:I142"/>
    <mergeCell ref="J142:L142"/>
    <mergeCell ref="M142:N142"/>
    <mergeCell ref="A140:B140"/>
    <mergeCell ref="E140:H140"/>
    <mergeCell ref="J140:N140"/>
    <mergeCell ref="A141:B141"/>
    <mergeCell ref="E141:I141"/>
    <mergeCell ref="J141:N141"/>
    <mergeCell ref="A143:C143"/>
    <mergeCell ref="D143:L143"/>
    <mergeCell ref="M143:M145"/>
    <mergeCell ref="N143:N145"/>
    <mergeCell ref="A144:A145"/>
    <mergeCell ref="B144:B145"/>
    <mergeCell ref="C144:C145"/>
    <mergeCell ref="D144:D145"/>
    <mergeCell ref="E144:L144"/>
    <mergeCell ref="E145:K145"/>
    <mergeCell ref="H151:J151"/>
    <mergeCell ref="K151:L151"/>
    <mergeCell ref="E152:F152"/>
    <mergeCell ref="H152:J152"/>
    <mergeCell ref="K152:L152"/>
    <mergeCell ref="C146:C153"/>
    <mergeCell ref="E146:J146"/>
    <mergeCell ref="K146:M146"/>
    <mergeCell ref="E147:F147"/>
    <mergeCell ref="H147:J147"/>
    <mergeCell ref="K147:L147"/>
    <mergeCell ref="E148:F148"/>
    <mergeCell ref="H148:J148"/>
    <mergeCell ref="K148:L148"/>
    <mergeCell ref="E149:F149"/>
    <mergeCell ref="H149:J149"/>
    <mergeCell ref="K149:L149"/>
    <mergeCell ref="E150:F150"/>
    <mergeCell ref="H150:J150"/>
    <mergeCell ref="K150:L150"/>
    <mergeCell ref="E151:F151"/>
    <mergeCell ref="E157:F157"/>
    <mergeCell ref="H157:J157"/>
    <mergeCell ref="E158:F158"/>
    <mergeCell ref="H158:J158"/>
    <mergeCell ref="E159:F159"/>
    <mergeCell ref="H159:J159"/>
    <mergeCell ref="E153:F153"/>
    <mergeCell ref="H153:J153"/>
    <mergeCell ref="K153:L153"/>
    <mergeCell ref="E154:F154"/>
    <mergeCell ref="H154:J154"/>
    <mergeCell ref="K154:M156"/>
    <mergeCell ref="E155:F155"/>
    <mergeCell ref="H155:J155"/>
    <mergeCell ref="E156:F156"/>
    <mergeCell ref="H156:J156"/>
    <mergeCell ref="A165:B165"/>
    <mergeCell ref="E165:G165"/>
    <mergeCell ref="A166:B166"/>
    <mergeCell ref="E166:H166"/>
    <mergeCell ref="J166:L166"/>
    <mergeCell ref="E160:F160"/>
    <mergeCell ref="H160:J160"/>
    <mergeCell ref="A163:C163"/>
    <mergeCell ref="D163:H163"/>
    <mergeCell ref="C164:L164"/>
    <mergeCell ref="A169:B169"/>
    <mergeCell ref="E169:G169"/>
    <mergeCell ref="H169:I169"/>
    <mergeCell ref="J169:L169"/>
    <mergeCell ref="M169:N169"/>
    <mergeCell ref="A167:B167"/>
    <mergeCell ref="E167:H167"/>
    <mergeCell ref="J167:N167"/>
    <mergeCell ref="A168:B168"/>
    <mergeCell ref="E168:I168"/>
    <mergeCell ref="J168:N168"/>
    <mergeCell ref="A170:C170"/>
    <mergeCell ref="D170:L170"/>
    <mergeCell ref="M170:M172"/>
    <mergeCell ref="N170:N172"/>
    <mergeCell ref="A171:A172"/>
    <mergeCell ref="B171:B172"/>
    <mergeCell ref="C171:C172"/>
    <mergeCell ref="D171:D172"/>
    <mergeCell ref="E171:L171"/>
    <mergeCell ref="E172:K172"/>
    <mergeCell ref="H178:J178"/>
    <mergeCell ref="K178:L178"/>
    <mergeCell ref="E179:F179"/>
    <mergeCell ref="H179:J179"/>
    <mergeCell ref="K179:L179"/>
    <mergeCell ref="C173:C180"/>
    <mergeCell ref="E173:J173"/>
    <mergeCell ref="K173:M173"/>
    <mergeCell ref="E174:F174"/>
    <mergeCell ref="H174:J174"/>
    <mergeCell ref="K174:L174"/>
    <mergeCell ref="E175:F175"/>
    <mergeCell ref="H175:J175"/>
    <mergeCell ref="K175:L175"/>
    <mergeCell ref="E176:F176"/>
    <mergeCell ref="H176:J176"/>
    <mergeCell ref="K176:L176"/>
    <mergeCell ref="E177:F177"/>
    <mergeCell ref="H177:J177"/>
    <mergeCell ref="K177:L177"/>
    <mergeCell ref="E178:F178"/>
    <mergeCell ref="E184:F184"/>
    <mergeCell ref="H184:J184"/>
    <mergeCell ref="E185:F185"/>
    <mergeCell ref="H185:J185"/>
    <mergeCell ref="E186:F186"/>
    <mergeCell ref="H186:J186"/>
    <mergeCell ref="E180:F180"/>
    <mergeCell ref="H180:J180"/>
    <mergeCell ref="K180:L180"/>
    <mergeCell ref="E181:F181"/>
    <mergeCell ref="H181:J181"/>
    <mergeCell ref="K181:M183"/>
    <mergeCell ref="E182:F182"/>
    <mergeCell ref="H182:J182"/>
    <mergeCell ref="E183:F183"/>
    <mergeCell ref="H183:J183"/>
    <mergeCell ref="A192:B192"/>
    <mergeCell ref="E192:G192"/>
    <mergeCell ref="A193:B193"/>
    <mergeCell ref="E193:H193"/>
    <mergeCell ref="J193:L193"/>
    <mergeCell ref="E187:F187"/>
    <mergeCell ref="H187:J187"/>
    <mergeCell ref="A190:C190"/>
    <mergeCell ref="D190:H190"/>
    <mergeCell ref="C191:L191"/>
    <mergeCell ref="A196:B196"/>
    <mergeCell ref="E196:G196"/>
    <mergeCell ref="H196:I196"/>
    <mergeCell ref="J196:L196"/>
    <mergeCell ref="M196:N196"/>
    <mergeCell ref="A194:B194"/>
    <mergeCell ref="E194:H194"/>
    <mergeCell ref="J194:N194"/>
    <mergeCell ref="A195:B195"/>
    <mergeCell ref="E195:I195"/>
    <mergeCell ref="J195:N195"/>
    <mergeCell ref="A197:C197"/>
    <mergeCell ref="D197:L197"/>
    <mergeCell ref="M197:M199"/>
    <mergeCell ref="N197:N199"/>
    <mergeCell ref="A198:A199"/>
    <mergeCell ref="B198:B199"/>
    <mergeCell ref="C198:C199"/>
    <mergeCell ref="D198:D199"/>
    <mergeCell ref="E198:L198"/>
    <mergeCell ref="E199:K199"/>
    <mergeCell ref="H205:J205"/>
    <mergeCell ref="K205:L205"/>
    <mergeCell ref="E206:F206"/>
    <mergeCell ref="H206:J206"/>
    <mergeCell ref="K206:L206"/>
    <mergeCell ref="C200:C207"/>
    <mergeCell ref="E200:J200"/>
    <mergeCell ref="K200:M200"/>
    <mergeCell ref="E201:F201"/>
    <mergeCell ref="H201:J201"/>
    <mergeCell ref="K201:L201"/>
    <mergeCell ref="E202:F202"/>
    <mergeCell ref="H202:J202"/>
    <mergeCell ref="K202:L202"/>
    <mergeCell ref="E203:F203"/>
    <mergeCell ref="H203:J203"/>
    <mergeCell ref="K203:L203"/>
    <mergeCell ref="E204:F204"/>
    <mergeCell ref="H204:J204"/>
    <mergeCell ref="K204:L204"/>
    <mergeCell ref="E205:F205"/>
    <mergeCell ref="E207:F207"/>
    <mergeCell ref="H207:J207"/>
    <mergeCell ref="K207:L207"/>
    <mergeCell ref="E208:F208"/>
    <mergeCell ref="H208:J208"/>
    <mergeCell ref="K208:M210"/>
    <mergeCell ref="E209:F209"/>
    <mergeCell ref="H209:J209"/>
    <mergeCell ref="E210:F210"/>
    <mergeCell ref="H210:J210"/>
    <mergeCell ref="E214:F214"/>
    <mergeCell ref="H214:J214"/>
    <mergeCell ref="A217:C217"/>
    <mergeCell ref="D217:H217"/>
    <mergeCell ref="E211:F211"/>
    <mergeCell ref="H211:J211"/>
    <mergeCell ref="E212:F212"/>
    <mergeCell ref="H212:J212"/>
    <mergeCell ref="E213:F213"/>
    <mergeCell ref="H213:J213"/>
    <mergeCell ref="C218:L218"/>
    <mergeCell ref="A219:B219"/>
    <mergeCell ref="E219:G219"/>
    <mergeCell ref="A220:B220"/>
    <mergeCell ref="E220:H220"/>
    <mergeCell ref="J220:L220"/>
    <mergeCell ref="A221:B221"/>
    <mergeCell ref="E221:H221"/>
    <mergeCell ref="J221:N221"/>
    <mergeCell ref="C228:C240"/>
    <mergeCell ref="E227:N227"/>
    <mergeCell ref="A222:B222"/>
    <mergeCell ref="E222:I222"/>
    <mergeCell ref="J222:N222"/>
    <mergeCell ref="A223:B223"/>
    <mergeCell ref="A327:B327"/>
    <mergeCell ref="E327:G327"/>
    <mergeCell ref="E223:G223"/>
    <mergeCell ref="H223:I223"/>
    <mergeCell ref="A224:C224"/>
    <mergeCell ref="D224:L224"/>
    <mergeCell ref="M224:M226"/>
    <mergeCell ref="N224:N226"/>
    <mergeCell ref="A225:A226"/>
    <mergeCell ref="B225:B226"/>
    <mergeCell ref="C225:C226"/>
    <mergeCell ref="D225:D226"/>
    <mergeCell ref="E228:J228"/>
    <mergeCell ref="C245:L245"/>
    <mergeCell ref="A246:B246"/>
    <mergeCell ref="E246:G246"/>
    <mergeCell ref="A247:B247"/>
    <mergeCell ref="E225:L225"/>
    <mergeCell ref="E226:K226"/>
    <mergeCell ref="J223:N223"/>
    <mergeCell ref="K228:M228"/>
    <mergeCell ref="J330:N330"/>
    <mergeCell ref="A331:B331"/>
    <mergeCell ref="E331:G331"/>
    <mergeCell ref="H331:I331"/>
    <mergeCell ref="J331:L331"/>
    <mergeCell ref="M331:N331"/>
    <mergeCell ref="A332:C332"/>
    <mergeCell ref="D332:L332"/>
    <mergeCell ref="M332:M334"/>
    <mergeCell ref="N332:N334"/>
    <mergeCell ref="A333:A334"/>
    <mergeCell ref="B333:B334"/>
    <mergeCell ref="C333:C334"/>
    <mergeCell ref="D333:D334"/>
    <mergeCell ref="E333:L333"/>
    <mergeCell ref="E334:K334"/>
    <mergeCell ref="H240:J240"/>
    <mergeCell ref="E241:G241"/>
    <mergeCell ref="H241:J241"/>
    <mergeCell ref="H233:J233"/>
    <mergeCell ref="E247:H247"/>
    <mergeCell ref="J247:L247"/>
    <mergeCell ref="A248:B248"/>
    <mergeCell ref="E248:H248"/>
    <mergeCell ref="J248:N248"/>
    <mergeCell ref="K238:M238"/>
    <mergeCell ref="K239:M239"/>
    <mergeCell ref="K240:M240"/>
    <mergeCell ref="E335:N335"/>
    <mergeCell ref="E337:G337"/>
    <mergeCell ref="H337:J337"/>
    <mergeCell ref="K337:M337"/>
    <mergeCell ref="E338:G338"/>
    <mergeCell ref="H338:J338"/>
    <mergeCell ref="K338:M338"/>
    <mergeCell ref="E339:G339"/>
    <mergeCell ref="H339:J339"/>
    <mergeCell ref="K339:M339"/>
    <mergeCell ref="E340:G340"/>
    <mergeCell ref="H340:J340"/>
    <mergeCell ref="K340:M340"/>
    <mergeCell ref="E341:G341"/>
    <mergeCell ref="H341:J341"/>
    <mergeCell ref="K341:M341"/>
    <mergeCell ref="K346:M346"/>
    <mergeCell ref="E342:G342"/>
    <mergeCell ref="H342:J342"/>
    <mergeCell ref="K342:M342"/>
    <mergeCell ref="E343:G343"/>
    <mergeCell ref="H343:J343"/>
    <mergeCell ref="K343:M343"/>
    <mergeCell ref="E344:G344"/>
    <mergeCell ref="H344:J344"/>
    <mergeCell ref="K344:M344"/>
    <mergeCell ref="E345:G345"/>
    <mergeCell ref="H345:J345"/>
    <mergeCell ref="K345:M345"/>
    <mergeCell ref="E346:G346"/>
    <mergeCell ref="H346:J346"/>
    <mergeCell ref="E336:J336"/>
    <mergeCell ref="A352:C352"/>
    <mergeCell ref="D352:H352"/>
    <mergeCell ref="E347:G347"/>
    <mergeCell ref="H347:J347"/>
    <mergeCell ref="K347:M347"/>
    <mergeCell ref="E348:G348"/>
    <mergeCell ref="H348:J348"/>
    <mergeCell ref="K348:M348"/>
    <mergeCell ref="E349:G349"/>
    <mergeCell ref="H349:J349"/>
    <mergeCell ref="K349:M349"/>
    <mergeCell ref="C449:L449"/>
    <mergeCell ref="A450:B450"/>
    <mergeCell ref="E450:I450"/>
    <mergeCell ref="J450:N450"/>
    <mergeCell ref="C353:L353"/>
    <mergeCell ref="A354:B354"/>
    <mergeCell ref="A355:B355"/>
    <mergeCell ref="A356:B356"/>
    <mergeCell ref="J356:N356"/>
    <mergeCell ref="E369:G369"/>
    <mergeCell ref="H364:I364"/>
    <mergeCell ref="H365:I365"/>
    <mergeCell ref="H366:I366"/>
    <mergeCell ref="H367:I367"/>
    <mergeCell ref="H368:I368"/>
    <mergeCell ref="E363:I363"/>
    <mergeCell ref="J363:L363"/>
    <mergeCell ref="J364:L364"/>
    <mergeCell ref="J365:L365"/>
    <mergeCell ref="C336:C348"/>
    <mergeCell ref="K336:M336"/>
    <mergeCell ref="A451:B451"/>
    <mergeCell ref="E451:I451"/>
    <mergeCell ref="J451:N451"/>
    <mergeCell ref="A452:B452"/>
    <mergeCell ref="E452:I452"/>
    <mergeCell ref="J452:N452"/>
    <mergeCell ref="A453:B453"/>
    <mergeCell ref="E453:I453"/>
    <mergeCell ref="J453:N453"/>
    <mergeCell ref="A454:B454"/>
    <mergeCell ref="E454:G454"/>
    <mergeCell ref="H454:I454"/>
    <mergeCell ref="J454:L454"/>
    <mergeCell ref="M454:N454"/>
    <mergeCell ref="A455:C455"/>
    <mergeCell ref="D455:L455"/>
    <mergeCell ref="M455:M457"/>
    <mergeCell ref="N455:N457"/>
    <mergeCell ref="A456:A457"/>
    <mergeCell ref="B456:B457"/>
    <mergeCell ref="C456:C457"/>
    <mergeCell ref="D456:D457"/>
    <mergeCell ref="E456:L456"/>
    <mergeCell ref="E457:K457"/>
    <mergeCell ref="E458:N458"/>
    <mergeCell ref="A459:A465"/>
    <mergeCell ref="B459:C465"/>
    <mergeCell ref="E459:I459"/>
    <mergeCell ref="J459:L459"/>
    <mergeCell ref="M459:N459"/>
    <mergeCell ref="E460:G460"/>
    <mergeCell ref="H460:I460"/>
    <mergeCell ref="J460:L460"/>
    <mergeCell ref="M460:N464"/>
    <mergeCell ref="E461:G461"/>
    <mergeCell ref="H461:I461"/>
    <mergeCell ref="J461:L461"/>
    <mergeCell ref="E462:G462"/>
    <mergeCell ref="H462:I462"/>
    <mergeCell ref="J462:L462"/>
    <mergeCell ref="E463:G463"/>
    <mergeCell ref="H463:I463"/>
    <mergeCell ref="J463:L463"/>
    <mergeCell ref="E464:G464"/>
    <mergeCell ref="H464:I464"/>
    <mergeCell ref="J464:L464"/>
    <mergeCell ref="E465:G465"/>
    <mergeCell ref="H465:I465"/>
    <mergeCell ref="J465:L465"/>
    <mergeCell ref="B466:C466"/>
    <mergeCell ref="E466:I466"/>
    <mergeCell ref="J466:L466"/>
    <mergeCell ref="B467:C467"/>
    <mergeCell ref="E467:G467"/>
    <mergeCell ref="H467:I467"/>
    <mergeCell ref="J467:L467"/>
    <mergeCell ref="B468:C468"/>
    <mergeCell ref="E468:G468"/>
    <mergeCell ref="H468:I468"/>
    <mergeCell ref="J468:L468"/>
    <mergeCell ref="B469:C469"/>
    <mergeCell ref="E469:G469"/>
    <mergeCell ref="H469:I469"/>
    <mergeCell ref="J469:L469"/>
    <mergeCell ref="A472:C472"/>
    <mergeCell ref="D472:H472"/>
    <mergeCell ref="J488:L488"/>
    <mergeCell ref="C473:L473"/>
    <mergeCell ref="A474:B474"/>
    <mergeCell ref="E474:I474"/>
    <mergeCell ref="J474:N474"/>
    <mergeCell ref="A475:B475"/>
    <mergeCell ref="E475:I475"/>
    <mergeCell ref="J475:N475"/>
    <mergeCell ref="A476:B476"/>
    <mergeCell ref="E476:I476"/>
    <mergeCell ref="J476:N476"/>
    <mergeCell ref="A477:B477"/>
    <mergeCell ref="E477:I477"/>
    <mergeCell ref="J477:N477"/>
    <mergeCell ref="A478:B478"/>
    <mergeCell ref="E478:G478"/>
    <mergeCell ref="H478:I478"/>
    <mergeCell ref="J478:L478"/>
    <mergeCell ref="M478:N478"/>
    <mergeCell ref="J493:L493"/>
    <mergeCell ref="A479:C479"/>
    <mergeCell ref="D479:L479"/>
    <mergeCell ref="M479:M481"/>
    <mergeCell ref="N479:N481"/>
    <mergeCell ref="A480:A481"/>
    <mergeCell ref="B480:B481"/>
    <mergeCell ref="C480:C481"/>
    <mergeCell ref="D480:D481"/>
    <mergeCell ref="E480:L480"/>
    <mergeCell ref="E481:K481"/>
    <mergeCell ref="E482:N482"/>
    <mergeCell ref="A483:A489"/>
    <mergeCell ref="B483:C489"/>
    <mergeCell ref="E483:I483"/>
    <mergeCell ref="J483:L483"/>
    <mergeCell ref="M483:N483"/>
    <mergeCell ref="E484:G484"/>
    <mergeCell ref="H484:I484"/>
    <mergeCell ref="J484:L484"/>
    <mergeCell ref="M484:N488"/>
    <mergeCell ref="E485:G485"/>
    <mergeCell ref="H485:I485"/>
    <mergeCell ref="J485:L485"/>
    <mergeCell ref="E486:G486"/>
    <mergeCell ref="H486:I486"/>
    <mergeCell ref="J486:L486"/>
    <mergeCell ref="E487:G487"/>
    <mergeCell ref="H487:I487"/>
    <mergeCell ref="J487:L487"/>
    <mergeCell ref="E488:G488"/>
    <mergeCell ref="H488:I488"/>
    <mergeCell ref="C551:L551"/>
    <mergeCell ref="A552:B552"/>
    <mergeCell ref="A553:B553"/>
    <mergeCell ref="A554:B554"/>
    <mergeCell ref="J554:N554"/>
    <mergeCell ref="A555:B555"/>
    <mergeCell ref="E555:I555"/>
    <mergeCell ref="J555:N555"/>
    <mergeCell ref="A556:B556"/>
    <mergeCell ref="E556:G556"/>
    <mergeCell ref="H556:I556"/>
    <mergeCell ref="J556:L556"/>
    <mergeCell ref="M556:N556"/>
    <mergeCell ref="A496:C496"/>
    <mergeCell ref="D496:H496"/>
    <mergeCell ref="E489:G489"/>
    <mergeCell ref="H489:I489"/>
    <mergeCell ref="J489:L489"/>
    <mergeCell ref="B490:C490"/>
    <mergeCell ref="E490:I490"/>
    <mergeCell ref="J490:L490"/>
    <mergeCell ref="B491:C491"/>
    <mergeCell ref="E491:G491"/>
    <mergeCell ref="H491:I491"/>
    <mergeCell ref="J491:L491"/>
    <mergeCell ref="B492:C492"/>
    <mergeCell ref="E492:G492"/>
    <mergeCell ref="H492:I492"/>
    <mergeCell ref="J492:L492"/>
    <mergeCell ref="B493:C493"/>
    <mergeCell ref="E493:G493"/>
    <mergeCell ref="H493:I493"/>
    <mergeCell ref="A557:C557"/>
    <mergeCell ref="D557:L557"/>
    <mergeCell ref="M557:M559"/>
    <mergeCell ref="N557:N559"/>
    <mergeCell ref="A558:A559"/>
    <mergeCell ref="B558:B559"/>
    <mergeCell ref="C558:C559"/>
    <mergeCell ref="D558:D559"/>
    <mergeCell ref="E558:L558"/>
    <mergeCell ref="E559:K559"/>
    <mergeCell ref="E560:J560"/>
    <mergeCell ref="K560:L560"/>
    <mergeCell ref="K561:L561"/>
    <mergeCell ref="K562:L562"/>
    <mergeCell ref="K563:L563"/>
    <mergeCell ref="K564:L564"/>
    <mergeCell ref="K565:L565"/>
    <mergeCell ref="D579:H579"/>
    <mergeCell ref="E565:H565"/>
    <mergeCell ref="E566:H566"/>
    <mergeCell ref="E567:H567"/>
    <mergeCell ref="E568:H568"/>
    <mergeCell ref="E569:H569"/>
    <mergeCell ref="E570:H570"/>
    <mergeCell ref="E572:H572"/>
    <mergeCell ref="E561:H561"/>
    <mergeCell ref="E562:H562"/>
    <mergeCell ref="E563:H563"/>
    <mergeCell ref="E564:H564"/>
    <mergeCell ref="I561:J561"/>
    <mergeCell ref="I562:J562"/>
    <mergeCell ref="I563:J563"/>
    <mergeCell ref="I564:J564"/>
    <mergeCell ref="I565:J565"/>
    <mergeCell ref="I566:J566"/>
    <mergeCell ref="I567:J567"/>
    <mergeCell ref="I568:J568"/>
    <mergeCell ref="I569:J569"/>
    <mergeCell ref="I570:J570"/>
    <mergeCell ref="I571:J571"/>
    <mergeCell ref="J552:N552"/>
    <mergeCell ref="J553:N553"/>
    <mergeCell ref="E552:I552"/>
    <mergeCell ref="E553:I553"/>
    <mergeCell ref="E554:I554"/>
    <mergeCell ref="E573:H573"/>
    <mergeCell ref="E571:H571"/>
    <mergeCell ref="I572:J572"/>
    <mergeCell ref="I573:J573"/>
    <mergeCell ref="I574:J574"/>
    <mergeCell ref="E574:H574"/>
    <mergeCell ref="I578:J578"/>
    <mergeCell ref="E575:H575"/>
    <mergeCell ref="I575:J575"/>
    <mergeCell ref="I576:J576"/>
    <mergeCell ref="K574:L574"/>
    <mergeCell ref="K575:L575"/>
    <mergeCell ref="E576:H576"/>
    <mergeCell ref="K576:L576"/>
    <mergeCell ref="N561:N575"/>
    <mergeCell ref="K573:L573"/>
    <mergeCell ref="K566:L566"/>
    <mergeCell ref="K567:L567"/>
    <mergeCell ref="K568:L568"/>
    <mergeCell ref="K569:L569"/>
    <mergeCell ref="K570:L570"/>
    <mergeCell ref="K571:L571"/>
    <mergeCell ref="K572:L572"/>
    <mergeCell ref="C589:C596"/>
    <mergeCell ref="E589:J589"/>
    <mergeCell ref="E590:F590"/>
    <mergeCell ref="H590:J590"/>
    <mergeCell ref="E591:F591"/>
    <mergeCell ref="H591:J591"/>
    <mergeCell ref="E592:F592"/>
    <mergeCell ref="H592:J592"/>
    <mergeCell ref="E593:F593"/>
    <mergeCell ref="H593:J593"/>
    <mergeCell ref="E594:F594"/>
    <mergeCell ref="H594:J594"/>
    <mergeCell ref="E595:F595"/>
    <mergeCell ref="H595:J595"/>
    <mergeCell ref="E596:F596"/>
    <mergeCell ref="H596:J596"/>
    <mergeCell ref="A560:A575"/>
    <mergeCell ref="B560:B575"/>
    <mergeCell ref="C560:C575"/>
    <mergeCell ref="A581:B581"/>
    <mergeCell ref="A582:B582"/>
    <mergeCell ref="A583:B583"/>
    <mergeCell ref="J583:N583"/>
    <mergeCell ref="A584:B584"/>
    <mergeCell ref="E584:I584"/>
    <mergeCell ref="J584:N584"/>
    <mergeCell ref="A585:B585"/>
    <mergeCell ref="E585:G585"/>
    <mergeCell ref="H585:I585"/>
    <mergeCell ref="J585:M585"/>
    <mergeCell ref="M560:N560"/>
    <mergeCell ref="A579:C579"/>
    <mergeCell ref="E597:F597"/>
    <mergeCell ref="H597:J597"/>
    <mergeCell ref="E598:F598"/>
    <mergeCell ref="H598:J598"/>
    <mergeCell ref="E599:F599"/>
    <mergeCell ref="H599:J599"/>
    <mergeCell ref="E600:F600"/>
    <mergeCell ref="H600:J600"/>
    <mergeCell ref="E601:F601"/>
    <mergeCell ref="H601:J601"/>
    <mergeCell ref="E602:G602"/>
    <mergeCell ref="H602:J602"/>
    <mergeCell ref="H603:J603"/>
    <mergeCell ref="A606:C606"/>
    <mergeCell ref="D606:H606"/>
    <mergeCell ref="E581:I581"/>
    <mergeCell ref="E582:I582"/>
    <mergeCell ref="E583:I583"/>
    <mergeCell ref="J581:N581"/>
    <mergeCell ref="J582:N582"/>
    <mergeCell ref="E603:G603"/>
    <mergeCell ref="M593:N601"/>
    <mergeCell ref="A586:C586"/>
    <mergeCell ref="D586:L586"/>
    <mergeCell ref="M586:M588"/>
    <mergeCell ref="N586:N588"/>
    <mergeCell ref="A587:A588"/>
    <mergeCell ref="B587:B588"/>
    <mergeCell ref="C587:C588"/>
    <mergeCell ref="D587:D588"/>
    <mergeCell ref="E587:L587"/>
    <mergeCell ref="E588:K588"/>
    <mergeCell ref="E620:F620"/>
    <mergeCell ref="E621:F621"/>
    <mergeCell ref="H617:J617"/>
    <mergeCell ref="H618:J618"/>
    <mergeCell ref="H619:J619"/>
    <mergeCell ref="H620:J620"/>
    <mergeCell ref="C607:L607"/>
    <mergeCell ref="A608:B608"/>
    <mergeCell ref="E608:I608"/>
    <mergeCell ref="J608:N608"/>
    <mergeCell ref="A609:B609"/>
    <mergeCell ref="E609:I609"/>
    <mergeCell ref="J609:N609"/>
    <mergeCell ref="A610:B610"/>
    <mergeCell ref="E610:I610"/>
    <mergeCell ref="J610:N610"/>
    <mergeCell ref="A611:B611"/>
    <mergeCell ref="E611:I611"/>
    <mergeCell ref="J611:N611"/>
    <mergeCell ref="A612:B612"/>
    <mergeCell ref="E612:G612"/>
    <mergeCell ref="H612:I612"/>
    <mergeCell ref="J612:L612"/>
    <mergeCell ref="M612:N612"/>
    <mergeCell ref="H621:J621"/>
    <mergeCell ref="H626:J626"/>
    <mergeCell ref="H627:J627"/>
    <mergeCell ref="E622:F622"/>
    <mergeCell ref="E623:F623"/>
    <mergeCell ref="E624:F624"/>
    <mergeCell ref="E625:F625"/>
    <mergeCell ref="A613:C613"/>
    <mergeCell ref="D613:L613"/>
    <mergeCell ref="M613:M615"/>
    <mergeCell ref="N613:N615"/>
    <mergeCell ref="A614:A615"/>
    <mergeCell ref="B614:B615"/>
    <mergeCell ref="C614:C615"/>
    <mergeCell ref="D614:D615"/>
    <mergeCell ref="E614:L614"/>
    <mergeCell ref="E615:K615"/>
    <mergeCell ref="A616:A628"/>
    <mergeCell ref="B616:B628"/>
    <mergeCell ref="C616:C628"/>
    <mergeCell ref="E616:J616"/>
    <mergeCell ref="K616:L616"/>
    <mergeCell ref="M616:N616"/>
    <mergeCell ref="K617:L617"/>
    <mergeCell ref="N617:N628"/>
    <mergeCell ref="K618:L618"/>
    <mergeCell ref="K619:L619"/>
    <mergeCell ref="K620:L620"/>
    <mergeCell ref="K621:L621"/>
    <mergeCell ref="K628:L628"/>
    <mergeCell ref="E617:F617"/>
    <mergeCell ref="E618:F618"/>
    <mergeCell ref="E619:F619"/>
    <mergeCell ref="H622:J622"/>
    <mergeCell ref="H623:J623"/>
    <mergeCell ref="H624:J624"/>
    <mergeCell ref="H625:J625"/>
    <mergeCell ref="A637:B637"/>
    <mergeCell ref="E637:I637"/>
    <mergeCell ref="J637:N637"/>
    <mergeCell ref="A638:B638"/>
    <mergeCell ref="E638:I638"/>
    <mergeCell ref="J638:N638"/>
    <mergeCell ref="A639:B639"/>
    <mergeCell ref="E639:I639"/>
    <mergeCell ref="J639:N639"/>
    <mergeCell ref="A640:B640"/>
    <mergeCell ref="E640:I640"/>
    <mergeCell ref="J640:N640"/>
    <mergeCell ref="K629:L629"/>
    <mergeCell ref="I634:J634"/>
    <mergeCell ref="A635:C635"/>
    <mergeCell ref="D635:H635"/>
    <mergeCell ref="E628:F628"/>
    <mergeCell ref="H628:J628"/>
    <mergeCell ref="D629:G629"/>
    <mergeCell ref="H629:J629"/>
    <mergeCell ref="K622:L622"/>
    <mergeCell ref="K623:L623"/>
    <mergeCell ref="K624:L624"/>
    <mergeCell ref="K625:L625"/>
    <mergeCell ref="K626:L626"/>
    <mergeCell ref="K627:L627"/>
    <mergeCell ref="E626:F626"/>
    <mergeCell ref="E627:F627"/>
    <mergeCell ref="A641:B641"/>
    <mergeCell ref="E641:G641"/>
    <mergeCell ref="H641:I641"/>
    <mergeCell ref="J641:L641"/>
    <mergeCell ref="M641:N641"/>
    <mergeCell ref="A642:C642"/>
    <mergeCell ref="D642:L642"/>
    <mergeCell ref="M642:M644"/>
    <mergeCell ref="N642:N644"/>
    <mergeCell ref="A643:A644"/>
    <mergeCell ref="B643:B644"/>
    <mergeCell ref="C643:C644"/>
    <mergeCell ref="D643:D644"/>
    <mergeCell ref="E643:L643"/>
    <mergeCell ref="E644:K644"/>
    <mergeCell ref="A645:A657"/>
    <mergeCell ref="B645:B657"/>
    <mergeCell ref="C645:C657"/>
    <mergeCell ref="E645:J645"/>
    <mergeCell ref="K645:L645"/>
    <mergeCell ref="M645:N645"/>
    <mergeCell ref="E646:F646"/>
    <mergeCell ref="H646:J646"/>
    <mergeCell ref="K646:L646"/>
    <mergeCell ref="N646:N657"/>
    <mergeCell ref="E647:F647"/>
    <mergeCell ref="H647:J647"/>
    <mergeCell ref="K647:L647"/>
    <mergeCell ref="E648:F648"/>
    <mergeCell ref="H648:J648"/>
    <mergeCell ref="K648:L648"/>
    <mergeCell ref="E649:F649"/>
    <mergeCell ref="H649:J649"/>
    <mergeCell ref="K649:L649"/>
    <mergeCell ref="E650:F650"/>
    <mergeCell ref="H650:J650"/>
    <mergeCell ref="K650:L650"/>
    <mergeCell ref="E657:F657"/>
    <mergeCell ref="H657:J657"/>
    <mergeCell ref="K657:L657"/>
    <mergeCell ref="D658:G658"/>
    <mergeCell ref="H658:J658"/>
    <mergeCell ref="K658:L658"/>
    <mergeCell ref="I663:J663"/>
    <mergeCell ref="A664:C664"/>
    <mergeCell ref="D664:H664"/>
    <mergeCell ref="E651:F651"/>
    <mergeCell ref="H651:J651"/>
    <mergeCell ref="K651:L651"/>
    <mergeCell ref="E652:F652"/>
    <mergeCell ref="H652:J652"/>
    <mergeCell ref="K652:L652"/>
    <mergeCell ref="E653:F653"/>
    <mergeCell ref="H653:J653"/>
    <mergeCell ref="K653:L653"/>
    <mergeCell ref="E654:F654"/>
    <mergeCell ref="H654:J654"/>
    <mergeCell ref="K654:L654"/>
    <mergeCell ref="E655:F655"/>
    <mergeCell ref="H655:J655"/>
    <mergeCell ref="K655:L655"/>
    <mergeCell ref="E656:F656"/>
    <mergeCell ref="H656:J656"/>
    <mergeCell ref="K656:L656"/>
    <mergeCell ref="G737:H737"/>
    <mergeCell ref="E738:F738"/>
    <mergeCell ref="G738:H738"/>
    <mergeCell ref="A726:B726"/>
    <mergeCell ref="E726:I726"/>
    <mergeCell ref="J726:N726"/>
    <mergeCell ref="A727:B727"/>
    <mergeCell ref="E727:I727"/>
    <mergeCell ref="J727:N727"/>
    <mergeCell ref="A728:B728"/>
    <mergeCell ref="E728:I728"/>
    <mergeCell ref="J728:N728"/>
    <mergeCell ref="A729:B729"/>
    <mergeCell ref="E729:I729"/>
    <mergeCell ref="J729:N729"/>
    <mergeCell ref="A730:B730"/>
    <mergeCell ref="E730:G730"/>
    <mergeCell ref="H730:I730"/>
    <mergeCell ref="J730:L730"/>
    <mergeCell ref="M730:N730"/>
    <mergeCell ref="M879:N879"/>
    <mergeCell ref="I752:J752"/>
    <mergeCell ref="A753:C753"/>
    <mergeCell ref="D753:H753"/>
    <mergeCell ref="A725:N725"/>
    <mergeCell ref="A731:C731"/>
    <mergeCell ref="D731:L731"/>
    <mergeCell ref="M731:M733"/>
    <mergeCell ref="N731:N733"/>
    <mergeCell ref="A732:A733"/>
    <mergeCell ref="B732:B733"/>
    <mergeCell ref="C732:C733"/>
    <mergeCell ref="D732:D733"/>
    <mergeCell ref="E732:L732"/>
    <mergeCell ref="E733:K733"/>
    <mergeCell ref="A734:A746"/>
    <mergeCell ref="B734:B746"/>
    <mergeCell ref="C734:C746"/>
    <mergeCell ref="D734:D735"/>
    <mergeCell ref="E734:F735"/>
    <mergeCell ref="G734:H735"/>
    <mergeCell ref="I734:J735"/>
    <mergeCell ref="K734:L735"/>
    <mergeCell ref="M734:M735"/>
    <mergeCell ref="N734:N735"/>
    <mergeCell ref="E736:F736"/>
    <mergeCell ref="G736:H736"/>
    <mergeCell ref="I736:J738"/>
    <mergeCell ref="K736:L738"/>
    <mergeCell ref="M736:M738"/>
    <mergeCell ref="N736:N738"/>
    <mergeCell ref="E737:F737"/>
    <mergeCell ref="A872:C872"/>
    <mergeCell ref="D872:H872"/>
    <mergeCell ref="H859:J859"/>
    <mergeCell ref="K859:L859"/>
    <mergeCell ref="E860:F860"/>
    <mergeCell ref="A880:C880"/>
    <mergeCell ref="D880:L880"/>
    <mergeCell ref="M880:M882"/>
    <mergeCell ref="N880:N882"/>
    <mergeCell ref="A881:A882"/>
    <mergeCell ref="B881:B882"/>
    <mergeCell ref="C881:C882"/>
    <mergeCell ref="D881:D882"/>
    <mergeCell ref="E881:L881"/>
    <mergeCell ref="E882:K882"/>
    <mergeCell ref="M866:N866"/>
    <mergeCell ref="A874:N874"/>
    <mergeCell ref="A875:B875"/>
    <mergeCell ref="E875:I875"/>
    <mergeCell ref="J875:N875"/>
    <mergeCell ref="A876:B876"/>
    <mergeCell ref="E876:I876"/>
    <mergeCell ref="J876:N876"/>
    <mergeCell ref="A877:B877"/>
    <mergeCell ref="E877:I877"/>
    <mergeCell ref="J877:N877"/>
    <mergeCell ref="A878:B878"/>
    <mergeCell ref="E878:I878"/>
    <mergeCell ref="J878:N878"/>
    <mergeCell ref="A879:B879"/>
    <mergeCell ref="E879:G879"/>
    <mergeCell ref="H879:I879"/>
    <mergeCell ref="E886:F886"/>
    <mergeCell ref="H886:J886"/>
    <mergeCell ref="K886:L886"/>
    <mergeCell ref="E887:F887"/>
    <mergeCell ref="H887:J887"/>
    <mergeCell ref="K887:L887"/>
    <mergeCell ref="E888:F888"/>
    <mergeCell ref="H888:J888"/>
    <mergeCell ref="K888:L888"/>
    <mergeCell ref="E894:F894"/>
    <mergeCell ref="H894:J894"/>
    <mergeCell ref="K894:L894"/>
    <mergeCell ref="K865:L865"/>
    <mergeCell ref="D866:G866"/>
    <mergeCell ref="H866:J866"/>
    <mergeCell ref="K866:L866"/>
    <mergeCell ref="I871:J871"/>
    <mergeCell ref="J879:L879"/>
    <mergeCell ref="D895:G895"/>
    <mergeCell ref="H895:J895"/>
    <mergeCell ref="K895:L895"/>
    <mergeCell ref="M895:N895"/>
    <mergeCell ref="I900:J900"/>
    <mergeCell ref="A901:C901"/>
    <mergeCell ref="D901:H901"/>
    <mergeCell ref="E889:F889"/>
    <mergeCell ref="H889:J889"/>
    <mergeCell ref="E885:G885"/>
    <mergeCell ref="E884:J884"/>
    <mergeCell ref="K889:L889"/>
    <mergeCell ref="E890:F890"/>
    <mergeCell ref="H890:J890"/>
    <mergeCell ref="K890:L890"/>
    <mergeCell ref="E891:F891"/>
    <mergeCell ref="H891:J891"/>
    <mergeCell ref="K891:L891"/>
    <mergeCell ref="E892:F892"/>
    <mergeCell ref="H892:J892"/>
    <mergeCell ref="K892:L892"/>
    <mergeCell ref="E893:F893"/>
    <mergeCell ref="H893:J893"/>
    <mergeCell ref="K893:L893"/>
    <mergeCell ref="A883:A894"/>
    <mergeCell ref="B883:B894"/>
    <mergeCell ref="C883:C894"/>
    <mergeCell ref="E883:J883"/>
    <mergeCell ref="K883:L883"/>
    <mergeCell ref="K884:L884"/>
    <mergeCell ref="H885:J885"/>
    <mergeCell ref="K885:L885"/>
    <mergeCell ref="A933:B933"/>
    <mergeCell ref="A934:B934"/>
    <mergeCell ref="A935:B935"/>
    <mergeCell ref="J935:N935"/>
    <mergeCell ref="A936:B936"/>
    <mergeCell ref="E936:I936"/>
    <mergeCell ref="J936:N936"/>
    <mergeCell ref="A937:B937"/>
    <mergeCell ref="E937:G937"/>
    <mergeCell ref="H937:I937"/>
    <mergeCell ref="J937:L937"/>
    <mergeCell ref="M937:N937"/>
    <mergeCell ref="A957:C957"/>
    <mergeCell ref="D957:H957"/>
    <mergeCell ref="A932:N932"/>
    <mergeCell ref="E933:I933"/>
    <mergeCell ref="J933:N933"/>
    <mergeCell ref="E934:I934"/>
    <mergeCell ref="J934:N934"/>
    <mergeCell ref="E935:I935"/>
    <mergeCell ref="H943:I943"/>
    <mergeCell ref="H944:I944"/>
    <mergeCell ref="H945:I945"/>
    <mergeCell ref="H946:I946"/>
    <mergeCell ref="H947:I947"/>
    <mergeCell ref="H948:I948"/>
    <mergeCell ref="H949:I949"/>
    <mergeCell ref="H950:I950"/>
    <mergeCell ref="H951:I951"/>
    <mergeCell ref="H952:I952"/>
    <mergeCell ref="H953:I953"/>
    <mergeCell ref="E942:I942"/>
    <mergeCell ref="E949:G949"/>
    <mergeCell ref="E951:G951"/>
    <mergeCell ref="E952:G952"/>
    <mergeCell ref="E953:G953"/>
    <mergeCell ref="A938:C938"/>
    <mergeCell ref="D938:L938"/>
    <mergeCell ref="M938:M940"/>
    <mergeCell ref="N938:N940"/>
    <mergeCell ref="A939:A940"/>
    <mergeCell ref="B939:B940"/>
    <mergeCell ref="C939:C940"/>
    <mergeCell ref="D939:D940"/>
    <mergeCell ref="H954:I954"/>
    <mergeCell ref="E941:I941"/>
    <mergeCell ref="J942:L942"/>
    <mergeCell ref="J943:L943"/>
    <mergeCell ref="J944:L944"/>
    <mergeCell ref="J945:L945"/>
    <mergeCell ref="J946:L946"/>
    <mergeCell ref="J947:L947"/>
    <mergeCell ref="J948:L948"/>
    <mergeCell ref="J949:L949"/>
    <mergeCell ref="J950:L950"/>
    <mergeCell ref="J951:L951"/>
    <mergeCell ref="J952:L952"/>
    <mergeCell ref="J953:L953"/>
    <mergeCell ref="J954:L954"/>
    <mergeCell ref="J941:L941"/>
    <mergeCell ref="M941:N941"/>
    <mergeCell ref="E950:G950"/>
    <mergeCell ref="M942:N954"/>
    <mergeCell ref="E954:G954"/>
    <mergeCell ref="A1221:N1221"/>
    <mergeCell ref="A1222:B1222"/>
    <mergeCell ref="E1222:I1222"/>
    <mergeCell ref="J1222:N1222"/>
    <mergeCell ref="A1223:B1223"/>
    <mergeCell ref="E1223:I1223"/>
    <mergeCell ref="J1223:N1223"/>
    <mergeCell ref="A1224:B1224"/>
    <mergeCell ref="E1224:I1224"/>
    <mergeCell ref="J1224:N1224"/>
    <mergeCell ref="A1225:B1225"/>
    <mergeCell ref="E1225:I1225"/>
    <mergeCell ref="J1225:N1225"/>
    <mergeCell ref="A1226:B1226"/>
    <mergeCell ref="E1226:G1226"/>
    <mergeCell ref="H1226:I1226"/>
    <mergeCell ref="J1226:L1226"/>
    <mergeCell ref="M1226:N1226"/>
    <mergeCell ref="A1227:C1227"/>
    <mergeCell ref="D1227:L1227"/>
    <mergeCell ref="M1227:M1229"/>
    <mergeCell ref="N1227:N1229"/>
    <mergeCell ref="A1228:A1229"/>
    <mergeCell ref="B1228:B1229"/>
    <mergeCell ref="C1228:C1229"/>
    <mergeCell ref="D1228:D1229"/>
    <mergeCell ref="E1228:L1228"/>
    <mergeCell ref="E1229:K1229"/>
    <mergeCell ref="E1230:I1230"/>
    <mergeCell ref="C1231:C1245"/>
    <mergeCell ref="E1231:I1231"/>
    <mergeCell ref="M1231:N1246"/>
    <mergeCell ref="E1232:G1232"/>
    <mergeCell ref="H1232:I1232"/>
    <mergeCell ref="J1232:K1232"/>
    <mergeCell ref="E1233:G1233"/>
    <mergeCell ref="H1233:I1233"/>
    <mergeCell ref="J1233:K1233"/>
    <mergeCell ref="E1237:G1237"/>
    <mergeCell ref="H1237:I1237"/>
    <mergeCell ref="J1237:K1237"/>
    <mergeCell ref="E1238:G1238"/>
    <mergeCell ref="H1238:I1238"/>
    <mergeCell ref="J1238:K1238"/>
    <mergeCell ref="E1239:G1239"/>
    <mergeCell ref="H1239:I1239"/>
    <mergeCell ref="J1239:K1239"/>
    <mergeCell ref="E1240:G1240"/>
    <mergeCell ref="E1246:G1246"/>
    <mergeCell ref="H1246:I1246"/>
    <mergeCell ref="J1246:K1246"/>
    <mergeCell ref="A1250:C1250"/>
    <mergeCell ref="D1250:H1250"/>
    <mergeCell ref="E1234:G1234"/>
    <mergeCell ref="E1235:G1235"/>
    <mergeCell ref="E1236:G1236"/>
    <mergeCell ref="H1234:I1234"/>
    <mergeCell ref="H1235:I1235"/>
    <mergeCell ref="H1236:I1236"/>
    <mergeCell ref="J1234:K1234"/>
    <mergeCell ref="J1235:K1235"/>
    <mergeCell ref="J1236:K1236"/>
    <mergeCell ref="J1230:N1230"/>
    <mergeCell ref="H1240:I1240"/>
    <mergeCell ref="J1240:K1240"/>
    <mergeCell ref="E1241:G1241"/>
    <mergeCell ref="H1241:I1241"/>
    <mergeCell ref="J1241:K1241"/>
    <mergeCell ref="E1242:G1242"/>
    <mergeCell ref="H1242:I1242"/>
    <mergeCell ref="J1242:K1242"/>
    <mergeCell ref="E1243:G1243"/>
    <mergeCell ref="H1243:I1243"/>
    <mergeCell ref="J1243:K1243"/>
    <mergeCell ref="E1244:G1244"/>
    <mergeCell ref="H1244:I1244"/>
    <mergeCell ref="J1244:K1244"/>
    <mergeCell ref="E1245:G1245"/>
    <mergeCell ref="H1245:I1245"/>
    <mergeCell ref="J1245:K1245"/>
    <mergeCell ref="A1283:N1283"/>
    <mergeCell ref="A1284:B1284"/>
    <mergeCell ref="E1284:I1284"/>
    <mergeCell ref="J1284:N1284"/>
    <mergeCell ref="A1285:B1285"/>
    <mergeCell ref="E1285:I1285"/>
    <mergeCell ref="J1285:N1285"/>
    <mergeCell ref="A1286:B1286"/>
    <mergeCell ref="E1286:I1286"/>
    <mergeCell ref="J1286:N1286"/>
    <mergeCell ref="A1287:B1287"/>
    <mergeCell ref="E1287:I1287"/>
    <mergeCell ref="J1287:N1287"/>
    <mergeCell ref="A1288:B1288"/>
    <mergeCell ref="E1288:G1288"/>
    <mergeCell ref="H1288:I1288"/>
    <mergeCell ref="J1288:L1288"/>
    <mergeCell ref="M1288:N1288"/>
    <mergeCell ref="M1292:N1292"/>
    <mergeCell ref="N1293:N1301"/>
    <mergeCell ref="D1301:G1301"/>
    <mergeCell ref="H1293:I1293"/>
    <mergeCell ref="H1294:I1294"/>
    <mergeCell ref="H1295:I1295"/>
    <mergeCell ref="H1296:I1296"/>
    <mergeCell ref="H1297:I1297"/>
    <mergeCell ref="H1298:I1298"/>
    <mergeCell ref="H1299:I1299"/>
    <mergeCell ref="A1289:C1289"/>
    <mergeCell ref="D1289:L1289"/>
    <mergeCell ref="M1289:M1291"/>
    <mergeCell ref="N1289:N1291"/>
    <mergeCell ref="A1290:A1291"/>
    <mergeCell ref="B1290:B1291"/>
    <mergeCell ref="C1290:C1291"/>
    <mergeCell ref="D1290:D1291"/>
    <mergeCell ref="E1290:L1290"/>
    <mergeCell ref="E1291:K1291"/>
    <mergeCell ref="C1292:C1300"/>
    <mergeCell ref="E1293:G1293"/>
    <mergeCell ref="E1294:G1294"/>
    <mergeCell ref="E1295:G1295"/>
    <mergeCell ref="E1296:G1296"/>
    <mergeCell ref="E1297:G1297"/>
    <mergeCell ref="J1292:K1292"/>
    <mergeCell ref="H1301:I1301"/>
    <mergeCell ref="J1308:N1308"/>
    <mergeCell ref="A1309:B1309"/>
    <mergeCell ref="E1309:I1309"/>
    <mergeCell ref="J1309:N1309"/>
    <mergeCell ref="A1310:B1310"/>
    <mergeCell ref="E1310:I1310"/>
    <mergeCell ref="J1310:N1310"/>
    <mergeCell ref="A1311:B1311"/>
    <mergeCell ref="E1311:I1311"/>
    <mergeCell ref="J1311:N1311"/>
    <mergeCell ref="A1312:B1312"/>
    <mergeCell ref="E1312:G1312"/>
    <mergeCell ref="H1312:I1312"/>
    <mergeCell ref="J1312:L1312"/>
    <mergeCell ref="M1312:N1312"/>
    <mergeCell ref="A1305:C1305"/>
    <mergeCell ref="D1305:H1305"/>
    <mergeCell ref="A1313:C1313"/>
    <mergeCell ref="D1313:L1313"/>
    <mergeCell ref="M1313:M1315"/>
    <mergeCell ref="N1313:N1315"/>
    <mergeCell ref="A1314:A1315"/>
    <mergeCell ref="B1314:B1315"/>
    <mergeCell ref="C1314:C1315"/>
    <mergeCell ref="D1314:D1315"/>
    <mergeCell ref="E1314:L1314"/>
    <mergeCell ref="E1315:K1315"/>
    <mergeCell ref="C1316:C1324"/>
    <mergeCell ref="M1316:N1316"/>
    <mergeCell ref="E1317:G1317"/>
    <mergeCell ref="N1317:N1325"/>
    <mergeCell ref="E1318:G1318"/>
    <mergeCell ref="E1319:G1319"/>
    <mergeCell ref="E1320:G1320"/>
    <mergeCell ref="E1321:G1321"/>
    <mergeCell ref="E1322:G1322"/>
    <mergeCell ref="J1325:K1325"/>
    <mergeCell ref="E1316:I1316"/>
    <mergeCell ref="J1316:K1316"/>
    <mergeCell ref="H1317:I1317"/>
    <mergeCell ref="J1317:K1317"/>
    <mergeCell ref="H1318:I1318"/>
    <mergeCell ref="J1318:K1318"/>
    <mergeCell ref="H1319:I1319"/>
    <mergeCell ref="J1319:K1319"/>
    <mergeCell ref="H1320:I1320"/>
    <mergeCell ref="J1320:K1320"/>
    <mergeCell ref="H1321:I1321"/>
    <mergeCell ref="J1321:K1321"/>
    <mergeCell ref="A1331:N1331"/>
    <mergeCell ref="A1332:B1332"/>
    <mergeCell ref="E1332:I1332"/>
    <mergeCell ref="J1332:N1332"/>
    <mergeCell ref="A1333:B1333"/>
    <mergeCell ref="E1333:I1333"/>
    <mergeCell ref="J1333:N1333"/>
    <mergeCell ref="A1334:B1334"/>
    <mergeCell ref="E1334:I1334"/>
    <mergeCell ref="J1334:N1334"/>
    <mergeCell ref="A1335:B1335"/>
    <mergeCell ref="E1335:I1335"/>
    <mergeCell ref="J1335:N1335"/>
    <mergeCell ref="E1323:G1323"/>
    <mergeCell ref="E1324:G1324"/>
    <mergeCell ref="H1325:I1325"/>
    <mergeCell ref="A1358:N1358"/>
    <mergeCell ref="H1351:J1351"/>
    <mergeCell ref="K1351:L1351"/>
    <mergeCell ref="E1352:G1352"/>
    <mergeCell ref="H1352:J1352"/>
    <mergeCell ref="K1352:L1352"/>
    <mergeCell ref="D1353:G1353"/>
    <mergeCell ref="H1353:J1353"/>
    <mergeCell ref="K1353:L1353"/>
    <mergeCell ref="A1356:C1356"/>
    <mergeCell ref="D1356:H1356"/>
    <mergeCell ref="E1345:G1345"/>
    <mergeCell ref="H1345:J1345"/>
    <mergeCell ref="K1345:L1345"/>
    <mergeCell ref="E1346:G1346"/>
    <mergeCell ref="H1346:J1346"/>
    <mergeCell ref="A1359:B1359"/>
    <mergeCell ref="H1399:I1399"/>
    <mergeCell ref="A1336:B1336"/>
    <mergeCell ref="E1336:G1336"/>
    <mergeCell ref="H1336:I1336"/>
    <mergeCell ref="J1336:L1336"/>
    <mergeCell ref="M1336:N1336"/>
    <mergeCell ref="A1337:C1337"/>
    <mergeCell ref="D1337:L1337"/>
    <mergeCell ref="M1337:M1339"/>
    <mergeCell ref="N1337:N1339"/>
    <mergeCell ref="A1338:A1339"/>
    <mergeCell ref="B1338:B1339"/>
    <mergeCell ref="C1338:C1339"/>
    <mergeCell ref="D1338:D1339"/>
    <mergeCell ref="E1338:L1338"/>
    <mergeCell ref="E1339:K1339"/>
    <mergeCell ref="C1340:C1352"/>
    <mergeCell ref="E1340:J1340"/>
    <mergeCell ref="K1340:L1340"/>
    <mergeCell ref="M1340:N1340"/>
    <mergeCell ref="E1341:G1341"/>
    <mergeCell ref="H1341:J1341"/>
    <mergeCell ref="K1341:L1341"/>
    <mergeCell ref="N1341:N1353"/>
    <mergeCell ref="E1342:G1342"/>
    <mergeCell ref="H1342:J1342"/>
    <mergeCell ref="K1342:L1342"/>
    <mergeCell ref="E1343:G1343"/>
    <mergeCell ref="H1343:J1343"/>
    <mergeCell ref="K1343:L1343"/>
    <mergeCell ref="E1351:G1351"/>
    <mergeCell ref="K1349:L1349"/>
    <mergeCell ref="E1350:G1350"/>
    <mergeCell ref="H1407:I1407"/>
    <mergeCell ref="E1395:I1395"/>
    <mergeCell ref="J1395:K1395"/>
    <mergeCell ref="J1396:K1396"/>
    <mergeCell ref="L1396:M1396"/>
    <mergeCell ref="J1397:K1397"/>
    <mergeCell ref="J1398:K1398"/>
    <mergeCell ref="J1399:K1399"/>
    <mergeCell ref="J1400:K1400"/>
    <mergeCell ref="J1401:K1401"/>
    <mergeCell ref="J1402:K1402"/>
    <mergeCell ref="J1403:K1403"/>
    <mergeCell ref="J1404:K1404"/>
    <mergeCell ref="J1405:K1405"/>
    <mergeCell ref="J1406:K1406"/>
    <mergeCell ref="J1407:K1407"/>
    <mergeCell ref="L1397:M1397"/>
    <mergeCell ref="L1398:M1398"/>
    <mergeCell ref="L1399:M1399"/>
    <mergeCell ref="L1400:M1400"/>
    <mergeCell ref="L1401:M1401"/>
    <mergeCell ref="E1359:I1359"/>
    <mergeCell ref="J1359:N1359"/>
    <mergeCell ref="E1375:G1375"/>
    <mergeCell ref="E1376:G1376"/>
    <mergeCell ref="E1377:G1377"/>
    <mergeCell ref="E1378:G1378"/>
    <mergeCell ref="E1379:G1379"/>
    <mergeCell ref="H1377:I1377"/>
    <mergeCell ref="H1406:I1406"/>
    <mergeCell ref="L1407:M1407"/>
    <mergeCell ref="E1398:G1398"/>
    <mergeCell ref="E1399:G1399"/>
    <mergeCell ref="E1406:G1406"/>
    <mergeCell ref="E1407:G1407"/>
    <mergeCell ref="E1292:I1292"/>
    <mergeCell ref="H1409:I1409"/>
    <mergeCell ref="J1409:K1409"/>
    <mergeCell ref="L1409:M1409"/>
    <mergeCell ref="L1395:M1395"/>
    <mergeCell ref="E1408:G1408"/>
    <mergeCell ref="H1408:I1408"/>
    <mergeCell ref="J1408:K1408"/>
    <mergeCell ref="L1408:M1408"/>
    <mergeCell ref="E1300:G1300"/>
    <mergeCell ref="H1300:I1300"/>
    <mergeCell ref="H1368:I1368"/>
    <mergeCell ref="J1368:K1368"/>
    <mergeCell ref="L1368:M1368"/>
    <mergeCell ref="H1369:I1369"/>
    <mergeCell ref="J1369:K1369"/>
    <mergeCell ref="L1369:M1369"/>
    <mergeCell ref="H1370:I1370"/>
    <mergeCell ref="J1370:K1370"/>
    <mergeCell ref="H1396:I1396"/>
    <mergeCell ref="J1372:K1372"/>
    <mergeCell ref="L1372:M1372"/>
    <mergeCell ref="H1397:I1397"/>
    <mergeCell ref="H1398:I1398"/>
    <mergeCell ref="H1400:I1400"/>
    <mergeCell ref="H1401:I1401"/>
    <mergeCell ref="H1402:I1402"/>
    <mergeCell ref="L1370:M1370"/>
    <mergeCell ref="J1293:K1293"/>
    <mergeCell ref="J1294:K1294"/>
    <mergeCell ref="J1295:K1295"/>
    <mergeCell ref="J1296:K1296"/>
    <mergeCell ref="J1297:K1297"/>
    <mergeCell ref="J1298:K1298"/>
    <mergeCell ref="J1299:K1299"/>
    <mergeCell ref="J1300:K1300"/>
    <mergeCell ref="H1350:J1350"/>
    <mergeCell ref="K1350:L1350"/>
    <mergeCell ref="A1307:N1307"/>
    <mergeCell ref="A1308:B1308"/>
    <mergeCell ref="E1308:I1308"/>
    <mergeCell ref="J1301:K1301"/>
    <mergeCell ref="E1298:G1298"/>
    <mergeCell ref="E1299:G1299"/>
    <mergeCell ref="E1344:G1344"/>
    <mergeCell ref="H1344:J1344"/>
    <mergeCell ref="K1344:L1344"/>
    <mergeCell ref="D1325:G1325"/>
    <mergeCell ref="A1329:C1329"/>
    <mergeCell ref="D1329:H1329"/>
    <mergeCell ref="K1346:L1346"/>
    <mergeCell ref="E1347:G1347"/>
    <mergeCell ref="H1347:J1347"/>
    <mergeCell ref="K1347:L1347"/>
    <mergeCell ref="E1348:G1348"/>
    <mergeCell ref="H1348:J1348"/>
    <mergeCell ref="K1348:L1348"/>
    <mergeCell ref="E1349:G1349"/>
    <mergeCell ref="H1349:J1349"/>
    <mergeCell ref="L1425:M1425"/>
    <mergeCell ref="E1426:G1426"/>
    <mergeCell ref="H1426:I1426"/>
    <mergeCell ref="J1426:K1426"/>
    <mergeCell ref="L1426:M1426"/>
    <mergeCell ref="E1427:G1427"/>
    <mergeCell ref="H1427:I1427"/>
    <mergeCell ref="J1427:K1427"/>
    <mergeCell ref="L1427:M1427"/>
    <mergeCell ref="E1428:G1428"/>
    <mergeCell ref="A1414:N1414"/>
    <mergeCell ref="A1415:B1415"/>
    <mergeCell ref="E1415:I1415"/>
    <mergeCell ref="J1415:N1415"/>
    <mergeCell ref="A1416:B1416"/>
    <mergeCell ref="E1416:I1416"/>
    <mergeCell ref="J1416:N1416"/>
    <mergeCell ref="A1417:B1417"/>
    <mergeCell ref="E1417:I1417"/>
    <mergeCell ref="J1417:N1417"/>
    <mergeCell ref="A1418:B1418"/>
    <mergeCell ref="E1418:I1418"/>
    <mergeCell ref="J1418:N1418"/>
    <mergeCell ref="A1419:B1419"/>
    <mergeCell ref="E1419:G1419"/>
    <mergeCell ref="H1419:I1419"/>
    <mergeCell ref="J1419:L1419"/>
    <mergeCell ref="M1419:N1419"/>
    <mergeCell ref="H1428:I1428"/>
    <mergeCell ref="J1428:K1428"/>
    <mergeCell ref="L1428:M1428"/>
    <mergeCell ref="J1430:K1430"/>
    <mergeCell ref="L1430:M1430"/>
    <mergeCell ref="E1431:G1431"/>
    <mergeCell ref="H1431:I1431"/>
    <mergeCell ref="J1431:K1431"/>
    <mergeCell ref="L1431:M1431"/>
    <mergeCell ref="E1432:G1432"/>
    <mergeCell ref="H1432:I1432"/>
    <mergeCell ref="J1432:K1432"/>
    <mergeCell ref="L1432:M1432"/>
    <mergeCell ref="A1420:C1420"/>
    <mergeCell ref="D1420:L1420"/>
    <mergeCell ref="M1420:M1422"/>
    <mergeCell ref="N1420:N1422"/>
    <mergeCell ref="A1421:A1422"/>
    <mergeCell ref="B1421:B1422"/>
    <mergeCell ref="C1421:C1422"/>
    <mergeCell ref="D1421:D1422"/>
    <mergeCell ref="E1421:L1421"/>
    <mergeCell ref="E1422:K1422"/>
    <mergeCell ref="C1423:C1435"/>
    <mergeCell ref="E1423:I1423"/>
    <mergeCell ref="J1423:K1423"/>
    <mergeCell ref="L1423:M1423"/>
    <mergeCell ref="E1424:G1424"/>
    <mergeCell ref="H1424:I1424"/>
    <mergeCell ref="J1424:K1424"/>
    <mergeCell ref="L1424:M1424"/>
    <mergeCell ref="N1424:N1437"/>
    <mergeCell ref="E1425:G1425"/>
    <mergeCell ref="H1425:I1425"/>
    <mergeCell ref="J1425:K1425"/>
    <mergeCell ref="A1441:C1441"/>
    <mergeCell ref="D1441:H1441"/>
    <mergeCell ref="E1433:G1433"/>
    <mergeCell ref="H1433:I1433"/>
    <mergeCell ref="J1433:K1433"/>
    <mergeCell ref="L1433:M1433"/>
    <mergeCell ref="E1434:G1434"/>
    <mergeCell ref="H1434:I1434"/>
    <mergeCell ref="J1434:K1434"/>
    <mergeCell ref="L1434:M1434"/>
    <mergeCell ref="E1435:G1435"/>
    <mergeCell ref="H1435:I1435"/>
    <mergeCell ref="J1435:K1435"/>
    <mergeCell ref="L1435:M1435"/>
    <mergeCell ref="E1436:G1436"/>
    <mergeCell ref="H1436:I1436"/>
    <mergeCell ref="J1436:K1436"/>
    <mergeCell ref="L1436:M1436"/>
    <mergeCell ref="D1437:G1437"/>
    <mergeCell ref="H1437:I1437"/>
    <mergeCell ref="J1437:K1437"/>
    <mergeCell ref="L1437:M1437"/>
    <mergeCell ref="E1429:G1429"/>
    <mergeCell ref="H1429:I1429"/>
    <mergeCell ref="J1429:K1429"/>
    <mergeCell ref="L1429:M1429"/>
    <mergeCell ref="E1430:G1430"/>
    <mergeCell ref="H1430:I1430"/>
    <mergeCell ref="L1164:N1164"/>
    <mergeCell ref="L1190:N1190"/>
    <mergeCell ref="L1219:N1219"/>
    <mergeCell ref="L1250:N1250"/>
    <mergeCell ref="L1281:N1281"/>
    <mergeCell ref="H1157:I1157"/>
    <mergeCell ref="H1158:I1158"/>
    <mergeCell ref="H1159:I1159"/>
    <mergeCell ref="J1147:K1147"/>
    <mergeCell ref="J1148:K1148"/>
    <mergeCell ref="J1149:K1149"/>
    <mergeCell ref="J1150:K1150"/>
    <mergeCell ref="J1151:K1151"/>
    <mergeCell ref="J1152:K1152"/>
    <mergeCell ref="J1153:K1153"/>
    <mergeCell ref="J1154:K1154"/>
    <mergeCell ref="J1155:K1155"/>
    <mergeCell ref="J1156:K1156"/>
    <mergeCell ref="J1157:K1157"/>
    <mergeCell ref="J1158:K1158"/>
    <mergeCell ref="J1159:K1159"/>
    <mergeCell ref="M1147:N1147"/>
    <mergeCell ref="N1148:N1159"/>
    <mergeCell ref="E1147:I1147"/>
    <mergeCell ref="H1148:I1148"/>
    <mergeCell ref="H1149:I1149"/>
    <mergeCell ref="A1442:N1442"/>
    <mergeCell ref="A1443:B1443"/>
    <mergeCell ref="E1443:I1443"/>
    <mergeCell ref="J1443:N1443"/>
    <mergeCell ref="A1444:B1444"/>
    <mergeCell ref="E1444:I1444"/>
    <mergeCell ref="J1444:N1444"/>
    <mergeCell ref="A1445:B1445"/>
    <mergeCell ref="E1445:I1445"/>
    <mergeCell ref="J1445:N1445"/>
    <mergeCell ref="A1446:B1446"/>
    <mergeCell ref="E1446:I1446"/>
    <mergeCell ref="J1446:N1446"/>
    <mergeCell ref="A1447:B1447"/>
    <mergeCell ref="E1447:G1447"/>
    <mergeCell ref="H1447:I1447"/>
    <mergeCell ref="J1447:L1447"/>
    <mergeCell ref="M1447:N1447"/>
    <mergeCell ref="E1459:G1459"/>
    <mergeCell ref="H1459:I1459"/>
    <mergeCell ref="E1460:G1460"/>
    <mergeCell ref="H1460:I1460"/>
    <mergeCell ref="A1448:C1448"/>
    <mergeCell ref="D1448:L1448"/>
    <mergeCell ref="M1448:M1450"/>
    <mergeCell ref="N1448:N1450"/>
    <mergeCell ref="A1449:A1450"/>
    <mergeCell ref="B1449:B1450"/>
    <mergeCell ref="C1449:C1450"/>
    <mergeCell ref="D1449:D1450"/>
    <mergeCell ref="E1449:L1449"/>
    <mergeCell ref="E1450:K1450"/>
    <mergeCell ref="C1451:C1463"/>
    <mergeCell ref="E1451:I1451"/>
    <mergeCell ref="E1452:G1452"/>
    <mergeCell ref="H1452:I1452"/>
    <mergeCell ref="N1452:N1464"/>
    <mergeCell ref="E1453:G1453"/>
    <mergeCell ref="H1453:I1453"/>
    <mergeCell ref="E1454:G1454"/>
    <mergeCell ref="H1454:I1454"/>
    <mergeCell ref="E1455:G1455"/>
    <mergeCell ref="H1455:I1455"/>
    <mergeCell ref="E1456:G1456"/>
    <mergeCell ref="A1468:C1468"/>
    <mergeCell ref="D1468:H1468"/>
    <mergeCell ref="J1451:M1451"/>
    <mergeCell ref="J1452:M1452"/>
    <mergeCell ref="J1453:M1453"/>
    <mergeCell ref="J1454:M1454"/>
    <mergeCell ref="J1455:M1455"/>
    <mergeCell ref="J1456:M1456"/>
    <mergeCell ref="J1457:M1457"/>
    <mergeCell ref="J1458:M1458"/>
    <mergeCell ref="J1459:M1459"/>
    <mergeCell ref="J1460:M1460"/>
    <mergeCell ref="J1461:M1461"/>
    <mergeCell ref="J1462:M1462"/>
    <mergeCell ref="J1463:M1463"/>
    <mergeCell ref="J1464:M1464"/>
    <mergeCell ref="E1461:G1461"/>
    <mergeCell ref="H1461:I1461"/>
    <mergeCell ref="E1462:G1462"/>
    <mergeCell ref="H1462:I1462"/>
    <mergeCell ref="E1463:G1463"/>
    <mergeCell ref="H1463:I1463"/>
    <mergeCell ref="E1464:G1464"/>
    <mergeCell ref="H1464:I1464"/>
    <mergeCell ref="D1465:G1465"/>
    <mergeCell ref="H1465:I1465"/>
    <mergeCell ref="J1465:M1465"/>
    <mergeCell ref="H1456:I1456"/>
    <mergeCell ref="E1457:G1457"/>
    <mergeCell ref="H1457:I1457"/>
    <mergeCell ref="E1458:G1458"/>
    <mergeCell ref="H1458:I1458"/>
    <mergeCell ref="A1582:N1582"/>
    <mergeCell ref="A1583:B1583"/>
    <mergeCell ref="E1583:I1583"/>
    <mergeCell ref="J1583:N1583"/>
    <mergeCell ref="A1584:B1584"/>
    <mergeCell ref="E1584:I1584"/>
    <mergeCell ref="J1584:N1584"/>
    <mergeCell ref="A1585:B1585"/>
    <mergeCell ref="E1585:I1585"/>
    <mergeCell ref="J1585:N1585"/>
    <mergeCell ref="A1586:B1586"/>
    <mergeCell ref="E1586:I1586"/>
    <mergeCell ref="J1586:N1586"/>
    <mergeCell ref="A1587:B1587"/>
    <mergeCell ref="E1587:G1587"/>
    <mergeCell ref="H1587:I1587"/>
    <mergeCell ref="J1587:L1587"/>
    <mergeCell ref="M1587:N1587"/>
    <mergeCell ref="A1588:C1588"/>
    <mergeCell ref="D1588:L1588"/>
    <mergeCell ref="M1588:M1590"/>
    <mergeCell ref="N1588:N1590"/>
    <mergeCell ref="A1589:A1590"/>
    <mergeCell ref="B1589:B1590"/>
    <mergeCell ref="C1589:C1590"/>
    <mergeCell ref="D1589:D1590"/>
    <mergeCell ref="E1589:L1589"/>
    <mergeCell ref="E1590:K1590"/>
    <mergeCell ref="C1591:C1603"/>
    <mergeCell ref="E1591:I1591"/>
    <mergeCell ref="J1591:M1591"/>
    <mergeCell ref="E1592:G1592"/>
    <mergeCell ref="H1592:I1592"/>
    <mergeCell ref="J1592:M1592"/>
    <mergeCell ref="N1592:N1604"/>
    <mergeCell ref="E1593:G1593"/>
    <mergeCell ref="H1593:I1593"/>
    <mergeCell ref="J1593:M1593"/>
    <mergeCell ref="E1594:G1594"/>
    <mergeCell ref="H1594:I1594"/>
    <mergeCell ref="J1594:M1594"/>
    <mergeCell ref="E1595:G1595"/>
    <mergeCell ref="H1595:I1595"/>
    <mergeCell ref="J1595:M1595"/>
    <mergeCell ref="E1596:G1596"/>
    <mergeCell ref="H1596:I1596"/>
    <mergeCell ref="J1596:M1596"/>
    <mergeCell ref="E1597:G1597"/>
    <mergeCell ref="H1597:I1597"/>
    <mergeCell ref="J1597:M1597"/>
    <mergeCell ref="E1598:G1598"/>
    <mergeCell ref="H1598:I1598"/>
    <mergeCell ref="J1598:M1598"/>
    <mergeCell ref="E1599:G1599"/>
    <mergeCell ref="H1599:I1599"/>
    <mergeCell ref="J1599:M1599"/>
    <mergeCell ref="E1600:G1600"/>
    <mergeCell ref="H1600:I1600"/>
    <mergeCell ref="J1600:M1600"/>
    <mergeCell ref="E1601:G1601"/>
    <mergeCell ref="H1601:I1601"/>
    <mergeCell ref="J1601:M1601"/>
    <mergeCell ref="E1602:G1602"/>
    <mergeCell ref="H1602:I1602"/>
    <mergeCell ref="J1602:M1602"/>
    <mergeCell ref="E1603:G1603"/>
    <mergeCell ref="H1603:I1603"/>
    <mergeCell ref="J1603:M1603"/>
    <mergeCell ref="E1604:G1604"/>
    <mergeCell ref="H1604:I1604"/>
    <mergeCell ref="J1604:M1604"/>
    <mergeCell ref="D1605:G1605"/>
    <mergeCell ref="H1605:I1605"/>
    <mergeCell ref="J1605:M1605"/>
    <mergeCell ref="A1608:C1608"/>
    <mergeCell ref="D1608:H1608"/>
    <mergeCell ref="A1610:N1610"/>
    <mergeCell ref="A1611:B1611"/>
    <mergeCell ref="E1611:I1611"/>
    <mergeCell ref="J1611:N1611"/>
    <mergeCell ref="A1612:B1612"/>
    <mergeCell ref="E1612:I1612"/>
    <mergeCell ref="J1612:N1612"/>
    <mergeCell ref="A1613:B1613"/>
    <mergeCell ref="E1613:I1613"/>
    <mergeCell ref="J1613:N1613"/>
    <mergeCell ref="A1614:B1614"/>
    <mergeCell ref="E1614:I1614"/>
    <mergeCell ref="J1614:N1614"/>
    <mergeCell ref="A1615:B1615"/>
    <mergeCell ref="E1615:G1615"/>
    <mergeCell ref="H1615:I1615"/>
    <mergeCell ref="J1615:L1615"/>
    <mergeCell ref="M1615:N1615"/>
    <mergeCell ref="A1616:C1616"/>
    <mergeCell ref="D1616:L1616"/>
    <mergeCell ref="M1616:M1618"/>
    <mergeCell ref="N1616:N1618"/>
    <mergeCell ref="A1617:A1618"/>
    <mergeCell ref="B1617:B1618"/>
    <mergeCell ref="C1617:C1618"/>
    <mergeCell ref="D1617:D1618"/>
    <mergeCell ref="E1617:L1617"/>
    <mergeCell ref="E1618:K1618"/>
    <mergeCell ref="J1625:M1625"/>
    <mergeCell ref="E1626:G1626"/>
    <mergeCell ref="H1626:I1626"/>
    <mergeCell ref="J1626:M1626"/>
    <mergeCell ref="E1627:G1627"/>
    <mergeCell ref="H1627:I1627"/>
    <mergeCell ref="J1627:M1627"/>
    <mergeCell ref="J1628:M1628"/>
    <mergeCell ref="J1629:M1629"/>
    <mergeCell ref="E1630:G1630"/>
    <mergeCell ref="H1630:I1630"/>
    <mergeCell ref="J1630:M1630"/>
    <mergeCell ref="E1631:G1631"/>
    <mergeCell ref="H1631:I1631"/>
    <mergeCell ref="J1631:M1631"/>
    <mergeCell ref="E1632:G1632"/>
    <mergeCell ref="H1632:I1632"/>
    <mergeCell ref="J1632:M1632"/>
    <mergeCell ref="D1633:G1633"/>
    <mergeCell ref="H1633:I1633"/>
    <mergeCell ref="J1633:M1633"/>
    <mergeCell ref="A1636:C1636"/>
    <mergeCell ref="D1636:H1636"/>
    <mergeCell ref="E1628:G1629"/>
    <mergeCell ref="H1628:I1629"/>
    <mergeCell ref="C1619:C1631"/>
    <mergeCell ref="E1619:I1619"/>
    <mergeCell ref="J1619:M1619"/>
    <mergeCell ref="E1620:G1620"/>
    <mergeCell ref="H1620:I1620"/>
    <mergeCell ref="J1620:M1620"/>
    <mergeCell ref="A1638:N1638"/>
    <mergeCell ref="A1639:B1639"/>
    <mergeCell ref="E1639:I1639"/>
    <mergeCell ref="J1639:N1639"/>
    <mergeCell ref="N1620:N1632"/>
    <mergeCell ref="E1621:G1621"/>
    <mergeCell ref="H1621:I1621"/>
    <mergeCell ref="J1621:M1621"/>
    <mergeCell ref="E1622:G1622"/>
    <mergeCell ref="H1622:I1622"/>
    <mergeCell ref="J1622:M1622"/>
    <mergeCell ref="E1623:G1623"/>
    <mergeCell ref="H1623:I1623"/>
    <mergeCell ref="J1623:M1623"/>
    <mergeCell ref="E1624:G1624"/>
    <mergeCell ref="H1624:I1624"/>
    <mergeCell ref="J1624:M1624"/>
    <mergeCell ref="E1625:G1625"/>
    <mergeCell ref="H1625:I1625"/>
    <mergeCell ref="J1656:M1656"/>
    <mergeCell ref="J1657:M1657"/>
    <mergeCell ref="A1640:B1640"/>
    <mergeCell ref="E1640:I1640"/>
    <mergeCell ref="J1640:N1640"/>
    <mergeCell ref="A1641:B1641"/>
    <mergeCell ref="E1641:I1641"/>
    <mergeCell ref="J1641:N1641"/>
    <mergeCell ref="A1642:B1642"/>
    <mergeCell ref="E1642:I1642"/>
    <mergeCell ref="J1642:N1642"/>
    <mergeCell ref="A1643:B1643"/>
    <mergeCell ref="E1643:G1643"/>
    <mergeCell ref="H1643:I1643"/>
    <mergeCell ref="J1643:L1643"/>
    <mergeCell ref="M1643:N1643"/>
    <mergeCell ref="A1644:C1644"/>
    <mergeCell ref="D1644:L1644"/>
    <mergeCell ref="M1644:M1646"/>
    <mergeCell ref="N1644:N1646"/>
    <mergeCell ref="A1645:A1646"/>
    <mergeCell ref="B1645:B1646"/>
    <mergeCell ref="C1645:C1646"/>
    <mergeCell ref="D1645:D1646"/>
    <mergeCell ref="E1645:L1645"/>
    <mergeCell ref="E1646:K1646"/>
    <mergeCell ref="J1658:M1658"/>
    <mergeCell ref="E1656:G1656"/>
    <mergeCell ref="H1656:I1656"/>
    <mergeCell ref="E1660:G1660"/>
    <mergeCell ref="H1660:I1660"/>
    <mergeCell ref="D1661:G1661"/>
    <mergeCell ref="H1661:I1661"/>
    <mergeCell ref="A1664:C1664"/>
    <mergeCell ref="D1664:H1664"/>
    <mergeCell ref="E1657:G1657"/>
    <mergeCell ref="E1658:G1658"/>
    <mergeCell ref="E1659:G1659"/>
    <mergeCell ref="H1657:I1657"/>
    <mergeCell ref="H1658:I1658"/>
    <mergeCell ref="H1659:I1659"/>
    <mergeCell ref="C1647:C1660"/>
    <mergeCell ref="E1647:I1647"/>
    <mergeCell ref="J1647:M1647"/>
    <mergeCell ref="E1648:G1648"/>
    <mergeCell ref="H1648:I1648"/>
    <mergeCell ref="J1648:M1648"/>
    <mergeCell ref="E1649:G1649"/>
    <mergeCell ref="H1649:I1649"/>
    <mergeCell ref="J1649:M1649"/>
    <mergeCell ref="E1650:G1650"/>
    <mergeCell ref="H1650:I1650"/>
    <mergeCell ref="J1650:M1650"/>
    <mergeCell ref="E1651:G1651"/>
    <mergeCell ref="H1651:I1651"/>
    <mergeCell ref="J1651:M1651"/>
    <mergeCell ref="E1652:G1652"/>
    <mergeCell ref="H1652:I1652"/>
    <mergeCell ref="J1659:M1659"/>
    <mergeCell ref="J1660:M1660"/>
    <mergeCell ref="A1666:N1666"/>
    <mergeCell ref="A1667:B1667"/>
    <mergeCell ref="E1667:I1667"/>
    <mergeCell ref="J1667:N1667"/>
    <mergeCell ref="A1668:B1668"/>
    <mergeCell ref="E1668:I1668"/>
    <mergeCell ref="J1668:N1668"/>
    <mergeCell ref="A1669:B1669"/>
    <mergeCell ref="E1669:I1669"/>
    <mergeCell ref="J1669:N1669"/>
    <mergeCell ref="A1670:B1670"/>
    <mergeCell ref="E1670:I1670"/>
    <mergeCell ref="J1670:N1670"/>
    <mergeCell ref="A1671:B1671"/>
    <mergeCell ref="E1671:G1671"/>
    <mergeCell ref="H1671:I1671"/>
    <mergeCell ref="J1671:L1671"/>
    <mergeCell ref="M1671:N1671"/>
    <mergeCell ref="J1661:M1661"/>
    <mergeCell ref="N1648:N1660"/>
    <mergeCell ref="J1652:M1652"/>
    <mergeCell ref="E1653:G1653"/>
    <mergeCell ref="H1653:I1653"/>
    <mergeCell ref="J1653:M1653"/>
    <mergeCell ref="E1654:G1654"/>
    <mergeCell ref="H1654:I1654"/>
    <mergeCell ref="J1654:M1654"/>
    <mergeCell ref="E1655:G1655"/>
    <mergeCell ref="H1655:I1655"/>
    <mergeCell ref="J1655:M1655"/>
    <mergeCell ref="A1672:C1672"/>
    <mergeCell ref="D1672:L1672"/>
    <mergeCell ref="M1672:M1674"/>
    <mergeCell ref="N1672:N1674"/>
    <mergeCell ref="A1673:A1674"/>
    <mergeCell ref="B1673:B1674"/>
    <mergeCell ref="C1673:C1674"/>
    <mergeCell ref="D1673:D1674"/>
    <mergeCell ref="E1673:L1673"/>
    <mergeCell ref="E1674:K1674"/>
    <mergeCell ref="C1675:C1688"/>
    <mergeCell ref="E1675:I1675"/>
    <mergeCell ref="J1675:M1675"/>
    <mergeCell ref="E1676:G1676"/>
    <mergeCell ref="H1676:I1676"/>
    <mergeCell ref="J1676:M1676"/>
    <mergeCell ref="N1676:N1688"/>
    <mergeCell ref="E1677:G1677"/>
    <mergeCell ref="H1677:I1677"/>
    <mergeCell ref="J1677:M1677"/>
    <mergeCell ref="E1678:G1678"/>
    <mergeCell ref="H1678:I1678"/>
    <mergeCell ref="J1678:M1678"/>
    <mergeCell ref="E1679:G1679"/>
    <mergeCell ref="H1679:I1679"/>
    <mergeCell ref="J1679:M1679"/>
    <mergeCell ref="E1680:G1680"/>
    <mergeCell ref="H1680:I1680"/>
    <mergeCell ref="J1680:M1680"/>
    <mergeCell ref="E1681:G1681"/>
    <mergeCell ref="H1681:I1681"/>
    <mergeCell ref="J1681:M1681"/>
    <mergeCell ref="E1682:G1682"/>
    <mergeCell ref="H1682:I1682"/>
    <mergeCell ref="J1682:M1682"/>
    <mergeCell ref="E1683:G1683"/>
    <mergeCell ref="H1683:I1683"/>
    <mergeCell ref="J1683:M1683"/>
    <mergeCell ref="E1684:G1684"/>
    <mergeCell ref="H1684:I1684"/>
    <mergeCell ref="J1684:M1684"/>
    <mergeCell ref="E1685:G1685"/>
    <mergeCell ref="H1685:I1685"/>
    <mergeCell ref="J1685:M1685"/>
    <mergeCell ref="E1686:G1686"/>
    <mergeCell ref="H1686:I1686"/>
    <mergeCell ref="J1686:M1686"/>
    <mergeCell ref="E1687:G1687"/>
    <mergeCell ref="H1687:I1687"/>
    <mergeCell ref="J1687:M1687"/>
    <mergeCell ref="E1688:G1688"/>
    <mergeCell ref="H1688:I1688"/>
    <mergeCell ref="J1688:M1688"/>
    <mergeCell ref="D1689:G1689"/>
    <mergeCell ref="H1689:I1689"/>
    <mergeCell ref="J1689:M1689"/>
    <mergeCell ref="A1692:C1692"/>
    <mergeCell ref="D1692:H1692"/>
    <mergeCell ref="A1694:N1694"/>
    <mergeCell ref="A1695:B1695"/>
    <mergeCell ref="E1695:I1695"/>
    <mergeCell ref="J1695:N1695"/>
    <mergeCell ref="A1696:B1696"/>
    <mergeCell ref="E1696:I1696"/>
    <mergeCell ref="J1696:N1696"/>
    <mergeCell ref="A1697:B1697"/>
    <mergeCell ref="E1697:I1697"/>
    <mergeCell ref="J1697:N1697"/>
    <mergeCell ref="A1698:B1698"/>
    <mergeCell ref="E1698:I1698"/>
    <mergeCell ref="J1698:N1698"/>
    <mergeCell ref="A1699:B1699"/>
    <mergeCell ref="E1699:G1699"/>
    <mergeCell ref="H1699:I1699"/>
    <mergeCell ref="J1699:L1699"/>
    <mergeCell ref="M1699:N1699"/>
    <mergeCell ref="A1700:C1700"/>
    <mergeCell ref="D1700:L1700"/>
    <mergeCell ref="M1700:M1702"/>
    <mergeCell ref="N1700:N1702"/>
    <mergeCell ref="A1701:A1702"/>
    <mergeCell ref="B1701:B1702"/>
    <mergeCell ref="C1701:C1702"/>
    <mergeCell ref="D1701:D1702"/>
    <mergeCell ref="E1701:L1701"/>
    <mergeCell ref="E1702:K1702"/>
    <mergeCell ref="H1708:I1708"/>
    <mergeCell ref="J1708:M1708"/>
    <mergeCell ref="E1709:G1709"/>
    <mergeCell ref="H1709:I1709"/>
    <mergeCell ref="J1709:M1709"/>
    <mergeCell ref="E1710:G1710"/>
    <mergeCell ref="H1710:I1710"/>
    <mergeCell ref="J1710:M1710"/>
    <mergeCell ref="E1711:G1711"/>
    <mergeCell ref="H1711:I1711"/>
    <mergeCell ref="J1711:M1711"/>
    <mergeCell ref="E1712:G1712"/>
    <mergeCell ref="H1712:I1712"/>
    <mergeCell ref="J1712:M1712"/>
    <mergeCell ref="E1713:G1713"/>
    <mergeCell ref="H1713:I1713"/>
    <mergeCell ref="J1713:M1713"/>
    <mergeCell ref="E1714:G1714"/>
    <mergeCell ref="H1714:I1714"/>
    <mergeCell ref="J1714:M1714"/>
    <mergeCell ref="E1715:G1715"/>
    <mergeCell ref="H1715:I1715"/>
    <mergeCell ref="J1715:M1715"/>
    <mergeCell ref="E1716:G1716"/>
    <mergeCell ref="H1716:I1716"/>
    <mergeCell ref="J1716:M1716"/>
    <mergeCell ref="D1717:G1717"/>
    <mergeCell ref="H1717:I1717"/>
    <mergeCell ref="J1717:M1717"/>
    <mergeCell ref="A1720:C1720"/>
    <mergeCell ref="D1720:H1720"/>
    <mergeCell ref="A1722:N1722"/>
    <mergeCell ref="C1703:C1716"/>
    <mergeCell ref="E1703:I1703"/>
    <mergeCell ref="J1703:M1703"/>
    <mergeCell ref="E1704:G1704"/>
    <mergeCell ref="H1704:I1704"/>
    <mergeCell ref="J1704:M1704"/>
    <mergeCell ref="N1704:N1716"/>
    <mergeCell ref="E1705:G1705"/>
    <mergeCell ref="H1705:I1705"/>
    <mergeCell ref="J1705:M1705"/>
    <mergeCell ref="E1706:G1706"/>
    <mergeCell ref="H1706:I1706"/>
    <mergeCell ref="J1706:M1706"/>
    <mergeCell ref="E1707:G1707"/>
    <mergeCell ref="H1707:I1707"/>
    <mergeCell ref="J1707:M1707"/>
    <mergeCell ref="E1708:G1708"/>
    <mergeCell ref="A1723:B1723"/>
    <mergeCell ref="E1723:I1723"/>
    <mergeCell ref="J1723:N1723"/>
    <mergeCell ref="A1724:B1724"/>
    <mergeCell ref="E1724:I1724"/>
    <mergeCell ref="J1724:N1724"/>
    <mergeCell ref="A1725:B1725"/>
    <mergeCell ref="E1725:I1725"/>
    <mergeCell ref="J1725:N1725"/>
    <mergeCell ref="A1726:B1726"/>
    <mergeCell ref="E1726:I1726"/>
    <mergeCell ref="J1726:N1726"/>
    <mergeCell ref="A1727:B1727"/>
    <mergeCell ref="E1727:G1727"/>
    <mergeCell ref="H1727:I1727"/>
    <mergeCell ref="J1727:L1727"/>
    <mergeCell ref="M1727:N1727"/>
    <mergeCell ref="A1728:C1728"/>
    <mergeCell ref="D1728:L1728"/>
    <mergeCell ref="M1728:M1730"/>
    <mergeCell ref="N1728:N1730"/>
    <mergeCell ref="A1729:A1730"/>
    <mergeCell ref="B1729:B1730"/>
    <mergeCell ref="C1729:C1730"/>
    <mergeCell ref="D1729:D1730"/>
    <mergeCell ref="E1729:L1729"/>
    <mergeCell ref="E1730:K1730"/>
    <mergeCell ref="C1731:C1744"/>
    <mergeCell ref="E1731:I1731"/>
    <mergeCell ref="J1731:M1731"/>
    <mergeCell ref="E1732:G1732"/>
    <mergeCell ref="H1732:I1732"/>
    <mergeCell ref="J1732:M1732"/>
    <mergeCell ref="N1732:N1744"/>
    <mergeCell ref="E1733:G1733"/>
    <mergeCell ref="H1733:I1733"/>
    <mergeCell ref="J1733:M1733"/>
    <mergeCell ref="E1734:G1734"/>
    <mergeCell ref="H1734:I1734"/>
    <mergeCell ref="J1734:M1734"/>
    <mergeCell ref="E1735:G1735"/>
    <mergeCell ref="H1735:I1735"/>
    <mergeCell ref="J1735:M1735"/>
    <mergeCell ref="E1736:G1736"/>
    <mergeCell ref="H1736:I1736"/>
    <mergeCell ref="J1736:M1736"/>
    <mergeCell ref="E1737:G1737"/>
    <mergeCell ref="H1737:I1737"/>
    <mergeCell ref="J1737:M1737"/>
    <mergeCell ref="E1738:G1738"/>
    <mergeCell ref="H1738:I1738"/>
    <mergeCell ref="J1738:M1738"/>
    <mergeCell ref="E1739:G1739"/>
    <mergeCell ref="H1739:I1739"/>
    <mergeCell ref="J1739:M1739"/>
    <mergeCell ref="E1740:G1740"/>
    <mergeCell ref="H1740:I1740"/>
    <mergeCell ref="J1740:M1740"/>
    <mergeCell ref="E1741:G1741"/>
    <mergeCell ref="H1741:I1741"/>
    <mergeCell ref="J1741:M1741"/>
    <mergeCell ref="E1742:G1742"/>
    <mergeCell ref="H1742:I1742"/>
    <mergeCell ref="J1742:M1742"/>
    <mergeCell ref="E1743:G1743"/>
    <mergeCell ref="H1743:I1743"/>
    <mergeCell ref="J1743:M1743"/>
    <mergeCell ref="E1744:G1744"/>
    <mergeCell ref="H1744:I1744"/>
    <mergeCell ref="J1744:M1744"/>
    <mergeCell ref="D1745:G1745"/>
    <mergeCell ref="H1745:I1745"/>
    <mergeCell ref="J1745:M1745"/>
    <mergeCell ref="A1748:C1748"/>
    <mergeCell ref="D1748:H1748"/>
    <mergeCell ref="A1750:N1750"/>
    <mergeCell ref="A1751:B1751"/>
    <mergeCell ref="E1751:I1751"/>
    <mergeCell ref="J1751:N1751"/>
    <mergeCell ref="A1752:B1752"/>
    <mergeCell ref="E1752:I1752"/>
    <mergeCell ref="J1752:N1752"/>
    <mergeCell ref="A1753:B1753"/>
    <mergeCell ref="E1753:I1753"/>
    <mergeCell ref="J1753:N1753"/>
    <mergeCell ref="A1754:B1754"/>
    <mergeCell ref="E1754:I1754"/>
    <mergeCell ref="J1754:N1754"/>
    <mergeCell ref="A1755:B1755"/>
    <mergeCell ref="E1755:G1755"/>
    <mergeCell ref="H1755:I1755"/>
    <mergeCell ref="J1755:L1755"/>
    <mergeCell ref="M1755:N1755"/>
    <mergeCell ref="A1756:C1756"/>
    <mergeCell ref="D1756:L1756"/>
    <mergeCell ref="M1756:M1758"/>
    <mergeCell ref="N1756:N1758"/>
    <mergeCell ref="A1757:A1758"/>
    <mergeCell ref="B1757:B1758"/>
    <mergeCell ref="C1757:C1758"/>
    <mergeCell ref="D1757:D1758"/>
    <mergeCell ref="E1757:L1757"/>
    <mergeCell ref="E1758:K1758"/>
    <mergeCell ref="H1764:I1764"/>
    <mergeCell ref="J1764:M1764"/>
    <mergeCell ref="E1765:G1765"/>
    <mergeCell ref="H1765:I1765"/>
    <mergeCell ref="J1765:M1765"/>
    <mergeCell ref="E1766:G1766"/>
    <mergeCell ref="H1766:I1766"/>
    <mergeCell ref="J1766:M1766"/>
    <mergeCell ref="E1767:G1767"/>
    <mergeCell ref="H1767:I1767"/>
    <mergeCell ref="J1767:M1767"/>
    <mergeCell ref="E1768:G1768"/>
    <mergeCell ref="H1768:I1768"/>
    <mergeCell ref="J1768:M1768"/>
    <mergeCell ref="E1769:G1769"/>
    <mergeCell ref="H1769:I1769"/>
    <mergeCell ref="J1769:M1769"/>
    <mergeCell ref="E1770:G1770"/>
    <mergeCell ref="H1770:I1770"/>
    <mergeCell ref="J1770:M1770"/>
    <mergeCell ref="E1771:G1771"/>
    <mergeCell ref="H1771:I1771"/>
    <mergeCell ref="J1771:M1771"/>
    <mergeCell ref="E1772:G1772"/>
    <mergeCell ref="H1772:I1772"/>
    <mergeCell ref="J1772:M1772"/>
    <mergeCell ref="D1773:G1773"/>
    <mergeCell ref="H1773:I1773"/>
    <mergeCell ref="J1773:M1773"/>
    <mergeCell ref="A1776:C1776"/>
    <mergeCell ref="D1776:H1776"/>
    <mergeCell ref="A1778:N1778"/>
    <mergeCell ref="C1759:C1772"/>
    <mergeCell ref="E1759:I1759"/>
    <mergeCell ref="J1759:M1759"/>
    <mergeCell ref="E1760:G1760"/>
    <mergeCell ref="H1760:I1760"/>
    <mergeCell ref="J1760:M1760"/>
    <mergeCell ref="N1760:N1772"/>
    <mergeCell ref="E1761:G1761"/>
    <mergeCell ref="H1761:I1761"/>
    <mergeCell ref="J1761:M1761"/>
    <mergeCell ref="E1762:G1762"/>
    <mergeCell ref="H1762:I1762"/>
    <mergeCell ref="J1762:M1762"/>
    <mergeCell ref="E1763:G1763"/>
    <mergeCell ref="H1763:I1763"/>
    <mergeCell ref="J1763:M1763"/>
    <mergeCell ref="E1764:G1764"/>
    <mergeCell ref="A1779:B1779"/>
    <mergeCell ref="E1779:I1779"/>
    <mergeCell ref="J1779:N1779"/>
    <mergeCell ref="A1780:B1780"/>
    <mergeCell ref="E1780:I1780"/>
    <mergeCell ref="J1780:N1780"/>
    <mergeCell ref="A1781:B1781"/>
    <mergeCell ref="E1781:I1781"/>
    <mergeCell ref="J1781:N1781"/>
    <mergeCell ref="A1782:B1782"/>
    <mergeCell ref="E1782:I1782"/>
    <mergeCell ref="J1782:N1782"/>
    <mergeCell ref="A1783:B1783"/>
    <mergeCell ref="E1783:G1783"/>
    <mergeCell ref="H1783:I1783"/>
    <mergeCell ref="J1783:L1783"/>
    <mergeCell ref="M1783:N1783"/>
    <mergeCell ref="A1784:C1784"/>
    <mergeCell ref="D1784:L1784"/>
    <mergeCell ref="M1784:M1786"/>
    <mergeCell ref="N1784:N1786"/>
    <mergeCell ref="A1785:A1786"/>
    <mergeCell ref="B1785:B1786"/>
    <mergeCell ref="C1785:C1786"/>
    <mergeCell ref="D1785:D1786"/>
    <mergeCell ref="E1785:L1785"/>
    <mergeCell ref="E1786:K1786"/>
    <mergeCell ref="C1787:C1800"/>
    <mergeCell ref="E1787:I1787"/>
    <mergeCell ref="J1787:M1787"/>
    <mergeCell ref="E1788:G1788"/>
    <mergeCell ref="H1788:I1788"/>
    <mergeCell ref="J1788:M1788"/>
    <mergeCell ref="N1788:N1800"/>
    <mergeCell ref="E1789:G1789"/>
    <mergeCell ref="H1789:I1789"/>
    <mergeCell ref="J1789:M1789"/>
    <mergeCell ref="E1790:G1790"/>
    <mergeCell ref="H1790:I1790"/>
    <mergeCell ref="J1790:M1790"/>
    <mergeCell ref="E1791:G1791"/>
    <mergeCell ref="H1791:I1791"/>
    <mergeCell ref="J1791:M1791"/>
    <mergeCell ref="E1792:G1792"/>
    <mergeCell ref="H1792:I1792"/>
    <mergeCell ref="J1792:M1792"/>
    <mergeCell ref="E1793:G1793"/>
    <mergeCell ref="H1793:I1793"/>
    <mergeCell ref="J1793:M1793"/>
    <mergeCell ref="E1794:G1794"/>
    <mergeCell ref="H1794:I1794"/>
    <mergeCell ref="J1794:M1794"/>
    <mergeCell ref="E1795:G1795"/>
    <mergeCell ref="H1795:I1795"/>
    <mergeCell ref="J1795:M1795"/>
    <mergeCell ref="E1796:G1796"/>
    <mergeCell ref="H1796:I1796"/>
    <mergeCell ref="J1796:M1796"/>
    <mergeCell ref="E1797:G1797"/>
    <mergeCell ref="H1797:I1797"/>
    <mergeCell ref="J1797:M1797"/>
    <mergeCell ref="E1798:G1798"/>
    <mergeCell ref="H1798:I1798"/>
    <mergeCell ref="J1798:M1798"/>
    <mergeCell ref="E1799:G1799"/>
    <mergeCell ref="H1799:I1799"/>
    <mergeCell ref="J1799:M1799"/>
    <mergeCell ref="E1800:G1800"/>
    <mergeCell ref="H1800:I1800"/>
    <mergeCell ref="J1800:M1800"/>
    <mergeCell ref="D1801:G1801"/>
    <mergeCell ref="H1801:I1801"/>
    <mergeCell ref="J1801:M1801"/>
    <mergeCell ref="A1804:C1804"/>
    <mergeCell ref="D1804:H1804"/>
    <mergeCell ref="A1806:N1806"/>
    <mergeCell ref="A1807:B1807"/>
    <mergeCell ref="E1807:I1807"/>
    <mergeCell ref="J1807:N1807"/>
    <mergeCell ref="A1808:B1808"/>
    <mergeCell ref="E1808:I1808"/>
    <mergeCell ref="J1808:N1808"/>
    <mergeCell ref="A1809:B1809"/>
    <mergeCell ref="E1809:I1809"/>
    <mergeCell ref="J1809:N1809"/>
    <mergeCell ref="A1810:B1810"/>
    <mergeCell ref="E1810:I1810"/>
    <mergeCell ref="J1810:N1810"/>
    <mergeCell ref="A1811:B1811"/>
    <mergeCell ref="E1811:G1811"/>
    <mergeCell ref="H1811:I1811"/>
    <mergeCell ref="J1811:L1811"/>
    <mergeCell ref="M1811:N1811"/>
    <mergeCell ref="A1812:C1812"/>
    <mergeCell ref="D1812:L1812"/>
    <mergeCell ref="M1812:M1814"/>
    <mergeCell ref="N1812:N1814"/>
    <mergeCell ref="A1813:A1814"/>
    <mergeCell ref="B1813:B1814"/>
    <mergeCell ref="C1813:C1814"/>
    <mergeCell ref="D1813:D1814"/>
    <mergeCell ref="E1813:L1813"/>
    <mergeCell ref="E1814:K1814"/>
    <mergeCell ref="H1820:I1820"/>
    <mergeCell ref="J1820:M1820"/>
    <mergeCell ref="E1821:G1821"/>
    <mergeCell ref="H1821:I1821"/>
    <mergeCell ref="J1821:M1821"/>
    <mergeCell ref="E1822:G1822"/>
    <mergeCell ref="H1822:I1822"/>
    <mergeCell ref="J1822:M1822"/>
    <mergeCell ref="E1823:G1823"/>
    <mergeCell ref="H1823:I1823"/>
    <mergeCell ref="J1823:M1823"/>
    <mergeCell ref="E1824:G1824"/>
    <mergeCell ref="H1824:I1824"/>
    <mergeCell ref="J1824:M1824"/>
    <mergeCell ref="E1825:G1825"/>
    <mergeCell ref="H1825:I1825"/>
    <mergeCell ref="J1825:M1825"/>
    <mergeCell ref="E1826:G1826"/>
    <mergeCell ref="H1826:I1826"/>
    <mergeCell ref="J1826:M1826"/>
    <mergeCell ref="E1827:G1827"/>
    <mergeCell ref="H1827:I1827"/>
    <mergeCell ref="J1827:M1827"/>
    <mergeCell ref="E1828:G1828"/>
    <mergeCell ref="H1828:I1828"/>
    <mergeCell ref="J1828:M1828"/>
    <mergeCell ref="D1829:G1829"/>
    <mergeCell ref="H1829:I1829"/>
    <mergeCell ref="J1829:M1829"/>
    <mergeCell ref="A1832:C1832"/>
    <mergeCell ref="D1832:H1832"/>
    <mergeCell ref="A1834:N1834"/>
    <mergeCell ref="C1815:C1828"/>
    <mergeCell ref="E1815:I1815"/>
    <mergeCell ref="J1815:M1815"/>
    <mergeCell ref="E1816:G1816"/>
    <mergeCell ref="H1816:I1816"/>
    <mergeCell ref="J1816:M1816"/>
    <mergeCell ref="N1816:N1828"/>
    <mergeCell ref="E1817:G1817"/>
    <mergeCell ref="H1817:I1817"/>
    <mergeCell ref="J1817:M1817"/>
    <mergeCell ref="E1818:G1818"/>
    <mergeCell ref="H1818:I1818"/>
    <mergeCell ref="J1818:M1818"/>
    <mergeCell ref="E1819:G1819"/>
    <mergeCell ref="H1819:I1819"/>
    <mergeCell ref="J1819:M1819"/>
    <mergeCell ref="E1820:G1820"/>
    <mergeCell ref="A1835:B1835"/>
    <mergeCell ref="E1835:I1835"/>
    <mergeCell ref="J1835:N1835"/>
    <mergeCell ref="A1836:B1836"/>
    <mergeCell ref="E1836:I1836"/>
    <mergeCell ref="J1836:N1836"/>
    <mergeCell ref="A1837:B1837"/>
    <mergeCell ref="E1837:I1837"/>
    <mergeCell ref="J1837:N1837"/>
    <mergeCell ref="A1838:B1838"/>
    <mergeCell ref="E1838:I1838"/>
    <mergeCell ref="J1838:N1838"/>
    <mergeCell ref="A1839:B1839"/>
    <mergeCell ref="E1839:G1839"/>
    <mergeCell ref="H1839:I1839"/>
    <mergeCell ref="J1839:L1839"/>
    <mergeCell ref="M1839:N1839"/>
    <mergeCell ref="A1840:C1840"/>
    <mergeCell ref="D1840:L1840"/>
    <mergeCell ref="M1840:M1842"/>
    <mergeCell ref="N1840:N1842"/>
    <mergeCell ref="A1841:A1842"/>
    <mergeCell ref="B1841:B1842"/>
    <mergeCell ref="C1841:C1842"/>
    <mergeCell ref="D1841:D1842"/>
    <mergeCell ref="E1841:L1841"/>
    <mergeCell ref="E1842:K1842"/>
    <mergeCell ref="C1843:C1856"/>
    <mergeCell ref="E1843:I1843"/>
    <mergeCell ref="J1843:M1843"/>
    <mergeCell ref="E1844:G1844"/>
    <mergeCell ref="H1844:I1844"/>
    <mergeCell ref="J1844:M1844"/>
    <mergeCell ref="N1844:N1856"/>
    <mergeCell ref="E1845:G1845"/>
    <mergeCell ref="H1845:I1845"/>
    <mergeCell ref="J1845:M1845"/>
    <mergeCell ref="E1846:G1846"/>
    <mergeCell ref="H1846:I1846"/>
    <mergeCell ref="J1846:M1846"/>
    <mergeCell ref="E1847:G1847"/>
    <mergeCell ref="H1847:I1847"/>
    <mergeCell ref="J1847:M1847"/>
    <mergeCell ref="E1848:G1848"/>
    <mergeCell ref="H1848:I1848"/>
    <mergeCell ref="J1848:M1848"/>
    <mergeCell ref="E1849:G1849"/>
    <mergeCell ref="H1849:I1849"/>
    <mergeCell ref="J1849:M1849"/>
    <mergeCell ref="E1850:G1850"/>
    <mergeCell ref="H1850:I1850"/>
    <mergeCell ref="J1850:M1850"/>
    <mergeCell ref="E1851:G1851"/>
    <mergeCell ref="H1851:I1851"/>
    <mergeCell ref="J1851:M1851"/>
    <mergeCell ref="E1852:G1852"/>
    <mergeCell ref="H1852:I1852"/>
    <mergeCell ref="J1852:M1852"/>
    <mergeCell ref="E1853:G1853"/>
    <mergeCell ref="H1853:I1853"/>
    <mergeCell ref="J1853:M1853"/>
    <mergeCell ref="E1854:G1854"/>
    <mergeCell ref="H1854:I1854"/>
    <mergeCell ref="J1854:M1854"/>
    <mergeCell ref="E1855:G1855"/>
    <mergeCell ref="H1855:I1855"/>
    <mergeCell ref="J1855:M1855"/>
    <mergeCell ref="E1856:G1856"/>
    <mergeCell ref="H1856:I1856"/>
    <mergeCell ref="J1856:M1856"/>
    <mergeCell ref="D1857:G1857"/>
    <mergeCell ref="H1857:I1857"/>
    <mergeCell ref="J1857:M1857"/>
    <mergeCell ref="A1860:C1860"/>
    <mergeCell ref="D1860:H1860"/>
    <mergeCell ref="A1862:N1862"/>
    <mergeCell ref="A1863:B1863"/>
    <mergeCell ref="E1863:I1863"/>
    <mergeCell ref="J1863:N1863"/>
    <mergeCell ref="A1864:B1864"/>
    <mergeCell ref="E1864:I1864"/>
    <mergeCell ref="J1864:N1864"/>
    <mergeCell ref="A1865:B1865"/>
    <mergeCell ref="E1865:I1865"/>
    <mergeCell ref="J1865:N1865"/>
    <mergeCell ref="A1866:B1866"/>
    <mergeCell ref="E1866:I1866"/>
    <mergeCell ref="J1866:N1866"/>
    <mergeCell ref="A1867:B1867"/>
    <mergeCell ref="E1867:G1867"/>
    <mergeCell ref="H1867:I1867"/>
    <mergeCell ref="J1867:L1867"/>
    <mergeCell ref="M1867:N1867"/>
    <mergeCell ref="A1868:C1868"/>
    <mergeCell ref="D1868:L1868"/>
    <mergeCell ref="M1868:M1870"/>
    <mergeCell ref="N1868:N1870"/>
    <mergeCell ref="A1869:A1870"/>
    <mergeCell ref="B1869:B1870"/>
    <mergeCell ref="C1869:C1870"/>
    <mergeCell ref="D1869:D1870"/>
    <mergeCell ref="E1869:L1869"/>
    <mergeCell ref="E1870:K1870"/>
    <mergeCell ref="H1876:I1876"/>
    <mergeCell ref="J1876:M1876"/>
    <mergeCell ref="E1877:G1877"/>
    <mergeCell ref="H1877:I1877"/>
    <mergeCell ref="J1877:M1877"/>
    <mergeCell ref="E1878:G1878"/>
    <mergeCell ref="H1878:I1878"/>
    <mergeCell ref="J1878:M1878"/>
    <mergeCell ref="E1879:G1879"/>
    <mergeCell ref="H1879:I1879"/>
    <mergeCell ref="J1879:M1879"/>
    <mergeCell ref="E1880:G1880"/>
    <mergeCell ref="H1880:I1880"/>
    <mergeCell ref="J1880:M1880"/>
    <mergeCell ref="E1881:G1881"/>
    <mergeCell ref="H1881:I1881"/>
    <mergeCell ref="J1881:M1881"/>
    <mergeCell ref="E1882:G1882"/>
    <mergeCell ref="H1882:I1882"/>
    <mergeCell ref="J1882:M1882"/>
    <mergeCell ref="E1883:G1883"/>
    <mergeCell ref="H1883:I1883"/>
    <mergeCell ref="J1883:M1883"/>
    <mergeCell ref="E1884:G1884"/>
    <mergeCell ref="H1884:I1884"/>
    <mergeCell ref="J1884:M1884"/>
    <mergeCell ref="D1885:G1885"/>
    <mergeCell ref="H1885:I1885"/>
    <mergeCell ref="J1885:M1885"/>
    <mergeCell ref="A1888:C1888"/>
    <mergeCell ref="D1888:H1888"/>
    <mergeCell ref="A1890:N1890"/>
    <mergeCell ref="C1871:C1884"/>
    <mergeCell ref="E1871:I1871"/>
    <mergeCell ref="J1871:M1871"/>
    <mergeCell ref="E1872:G1872"/>
    <mergeCell ref="H1872:I1872"/>
    <mergeCell ref="J1872:M1872"/>
    <mergeCell ref="N1872:N1884"/>
    <mergeCell ref="E1873:G1873"/>
    <mergeCell ref="H1873:I1873"/>
    <mergeCell ref="J1873:M1873"/>
    <mergeCell ref="E1874:G1874"/>
    <mergeCell ref="H1874:I1874"/>
    <mergeCell ref="J1874:M1874"/>
    <mergeCell ref="E1875:G1875"/>
    <mergeCell ref="H1875:I1875"/>
    <mergeCell ref="J1875:M1875"/>
    <mergeCell ref="E1876:G1876"/>
    <mergeCell ref="A1891:B1891"/>
    <mergeCell ref="E1891:I1891"/>
    <mergeCell ref="J1891:N1891"/>
    <mergeCell ref="A1892:B1892"/>
    <mergeCell ref="E1892:I1892"/>
    <mergeCell ref="J1892:N1892"/>
    <mergeCell ref="A1893:B1893"/>
    <mergeCell ref="E1893:I1893"/>
    <mergeCell ref="J1893:N1893"/>
    <mergeCell ref="A1894:B1894"/>
    <mergeCell ref="E1894:I1894"/>
    <mergeCell ref="J1894:N1894"/>
    <mergeCell ref="A1895:B1895"/>
    <mergeCell ref="E1895:G1895"/>
    <mergeCell ref="H1895:I1895"/>
    <mergeCell ref="J1895:L1895"/>
    <mergeCell ref="M1895:N1895"/>
    <mergeCell ref="E1902:G1902"/>
    <mergeCell ref="H1902:I1902"/>
    <mergeCell ref="J1902:M1902"/>
    <mergeCell ref="E1903:G1903"/>
    <mergeCell ref="H1903:I1903"/>
    <mergeCell ref="J1903:M1903"/>
    <mergeCell ref="E1904:G1904"/>
    <mergeCell ref="H1904:I1904"/>
    <mergeCell ref="J1904:M1904"/>
    <mergeCell ref="E1911:G1911"/>
    <mergeCell ref="H1911:I1911"/>
    <mergeCell ref="J1911:M1911"/>
    <mergeCell ref="A1896:C1896"/>
    <mergeCell ref="D1896:L1896"/>
    <mergeCell ref="M1896:M1898"/>
    <mergeCell ref="N1896:N1898"/>
    <mergeCell ref="A1897:A1898"/>
    <mergeCell ref="B1897:B1898"/>
    <mergeCell ref="C1897:C1898"/>
    <mergeCell ref="D1897:D1898"/>
    <mergeCell ref="E1897:L1897"/>
    <mergeCell ref="E1898:K1898"/>
    <mergeCell ref="C1899:C1911"/>
    <mergeCell ref="E1899:I1899"/>
    <mergeCell ref="J1899:M1899"/>
    <mergeCell ref="N1900:N1911"/>
    <mergeCell ref="E1900:G1900"/>
    <mergeCell ref="H1900:I1900"/>
    <mergeCell ref="J1900:M1900"/>
    <mergeCell ref="E1901:G1901"/>
    <mergeCell ref="H1901:I1901"/>
    <mergeCell ref="J1901:M1901"/>
    <mergeCell ref="D1912:G1912"/>
    <mergeCell ref="H1912:I1912"/>
    <mergeCell ref="J1912:M1912"/>
    <mergeCell ref="A1915:C1915"/>
    <mergeCell ref="D1915:H1915"/>
    <mergeCell ref="E1910:G1910"/>
    <mergeCell ref="H1910:I1910"/>
    <mergeCell ref="E1905:G1905"/>
    <mergeCell ref="E1908:G1908"/>
    <mergeCell ref="E1909:G1909"/>
    <mergeCell ref="H1905:I1905"/>
    <mergeCell ref="H1908:I1908"/>
    <mergeCell ref="H1909:I1909"/>
    <mergeCell ref="J1905:M1905"/>
    <mergeCell ref="J1908:M1908"/>
    <mergeCell ref="J1909:M1909"/>
    <mergeCell ref="J1910:M1910"/>
    <mergeCell ref="E1906:G1906"/>
    <mergeCell ref="H1906:I1906"/>
    <mergeCell ref="J1906:M1906"/>
    <mergeCell ref="E1907:G1907"/>
    <mergeCell ref="H1907:I1907"/>
    <mergeCell ref="J1907:M1907"/>
    <mergeCell ref="A1918:N1918"/>
    <mergeCell ref="A1919:B1919"/>
    <mergeCell ref="E1919:I1919"/>
    <mergeCell ref="J1919:N1919"/>
    <mergeCell ref="A1920:B1920"/>
    <mergeCell ref="E1920:I1920"/>
    <mergeCell ref="J1920:N1920"/>
    <mergeCell ref="A1921:B1921"/>
    <mergeCell ref="E1921:I1921"/>
    <mergeCell ref="J1921:N1921"/>
    <mergeCell ref="A1922:B1922"/>
    <mergeCell ref="E1922:I1922"/>
    <mergeCell ref="J1922:N1922"/>
    <mergeCell ref="A1923:B1923"/>
    <mergeCell ref="E1923:G1923"/>
    <mergeCell ref="H1923:I1923"/>
    <mergeCell ref="J1923:L1923"/>
    <mergeCell ref="M1923:N1923"/>
    <mergeCell ref="A1924:C1924"/>
    <mergeCell ref="D1924:L1924"/>
    <mergeCell ref="M1924:M1926"/>
    <mergeCell ref="N1924:N1926"/>
    <mergeCell ref="A1925:A1926"/>
    <mergeCell ref="B1925:B1926"/>
    <mergeCell ref="C1925:C1926"/>
    <mergeCell ref="D1925:D1926"/>
    <mergeCell ref="E1925:L1925"/>
    <mergeCell ref="E1926:K1926"/>
    <mergeCell ref="C1927:C1939"/>
    <mergeCell ref="E1927:I1927"/>
    <mergeCell ref="J1927:M1927"/>
    <mergeCell ref="E1928:G1928"/>
    <mergeCell ref="H1928:I1928"/>
    <mergeCell ref="J1928:M1928"/>
    <mergeCell ref="N1928:N1939"/>
    <mergeCell ref="E1929:G1929"/>
    <mergeCell ref="H1929:I1929"/>
    <mergeCell ref="J1929:M1929"/>
    <mergeCell ref="E1930:G1930"/>
    <mergeCell ref="H1930:I1930"/>
    <mergeCell ref="J1930:M1930"/>
    <mergeCell ref="E1931:G1931"/>
    <mergeCell ref="H1931:I1931"/>
    <mergeCell ref="J1931:M1931"/>
    <mergeCell ref="E1932:G1932"/>
    <mergeCell ref="H1932:I1932"/>
    <mergeCell ref="J1932:M1932"/>
    <mergeCell ref="E1933:G1933"/>
    <mergeCell ref="H1933:I1933"/>
    <mergeCell ref="J1933:M1933"/>
    <mergeCell ref="E1934:G1934"/>
    <mergeCell ref="H1934:I1934"/>
    <mergeCell ref="J1934:M1934"/>
    <mergeCell ref="E1935:G1935"/>
    <mergeCell ref="H1935:I1935"/>
    <mergeCell ref="J1935:M1935"/>
    <mergeCell ref="E1936:G1936"/>
    <mergeCell ref="H1936:I1936"/>
    <mergeCell ref="J1936:M1936"/>
    <mergeCell ref="E1937:G1937"/>
    <mergeCell ref="H1937:I1937"/>
    <mergeCell ref="J1937:M1937"/>
    <mergeCell ref="E1938:G1938"/>
    <mergeCell ref="H1938:I1938"/>
    <mergeCell ref="J1938:M1938"/>
    <mergeCell ref="E1939:G1939"/>
    <mergeCell ref="H1939:I1939"/>
    <mergeCell ref="J1939:M1939"/>
    <mergeCell ref="D1940:G1940"/>
    <mergeCell ref="H1940:I1940"/>
    <mergeCell ref="J1940:M1940"/>
    <mergeCell ref="A1943:C1943"/>
    <mergeCell ref="D1943:H1943"/>
    <mergeCell ref="A1946:N1946"/>
    <mergeCell ref="A1947:B1947"/>
    <mergeCell ref="E1947:I1947"/>
    <mergeCell ref="J1947:N1947"/>
    <mergeCell ref="A1948:B1948"/>
    <mergeCell ref="E1948:I1948"/>
    <mergeCell ref="J1948:N1948"/>
    <mergeCell ref="A1949:B1949"/>
    <mergeCell ref="E1949:I1949"/>
    <mergeCell ref="J1949:N1949"/>
    <mergeCell ref="A1950:B1950"/>
    <mergeCell ref="E1950:I1950"/>
    <mergeCell ref="J1950:N1950"/>
    <mergeCell ref="E1961:G1961"/>
    <mergeCell ref="H1961:I1961"/>
    <mergeCell ref="E1962:G1962"/>
    <mergeCell ref="H1962:I1962"/>
    <mergeCell ref="E1963:G1963"/>
    <mergeCell ref="H1963:I1963"/>
    <mergeCell ref="A1951:B1951"/>
    <mergeCell ref="E1951:G1951"/>
    <mergeCell ref="H1951:I1951"/>
    <mergeCell ref="J1951:L1951"/>
    <mergeCell ref="M1951:N1951"/>
    <mergeCell ref="A1952:C1952"/>
    <mergeCell ref="D1952:L1952"/>
    <mergeCell ref="M1952:M1954"/>
    <mergeCell ref="N1952:N1954"/>
    <mergeCell ref="A1953:A1954"/>
    <mergeCell ref="B1953:B1954"/>
    <mergeCell ref="C1953:C1954"/>
    <mergeCell ref="D1953:D1954"/>
    <mergeCell ref="E1953:L1953"/>
    <mergeCell ref="E1954:K1954"/>
    <mergeCell ref="C1955:C1967"/>
    <mergeCell ref="E1955:I1955"/>
    <mergeCell ref="E1956:G1956"/>
    <mergeCell ref="H1956:I1956"/>
    <mergeCell ref="E1957:G1957"/>
    <mergeCell ref="H1957:I1957"/>
    <mergeCell ref="E1958:G1958"/>
    <mergeCell ref="H1958:I1958"/>
    <mergeCell ref="H1968:I1968"/>
    <mergeCell ref="J1968:K1968"/>
    <mergeCell ref="L1968:M1968"/>
    <mergeCell ref="A1972:C1972"/>
    <mergeCell ref="D1972:H1972"/>
    <mergeCell ref="J1955:M1955"/>
    <mergeCell ref="J1956:M1956"/>
    <mergeCell ref="N1956:N1967"/>
    <mergeCell ref="J1957:M1957"/>
    <mergeCell ref="J1958:M1958"/>
    <mergeCell ref="J1959:M1959"/>
    <mergeCell ref="J1960:M1960"/>
    <mergeCell ref="J1961:M1961"/>
    <mergeCell ref="J1962:M1962"/>
    <mergeCell ref="J1963:M1963"/>
    <mergeCell ref="J1964:M1964"/>
    <mergeCell ref="J1965:M1965"/>
    <mergeCell ref="J1966:M1966"/>
    <mergeCell ref="J1967:M1967"/>
    <mergeCell ref="E1968:G1968"/>
    <mergeCell ref="E1964:G1964"/>
    <mergeCell ref="H1964:I1964"/>
    <mergeCell ref="E1965:G1965"/>
    <mergeCell ref="H1965:I1965"/>
    <mergeCell ref="E1966:G1966"/>
    <mergeCell ref="H1966:I1966"/>
    <mergeCell ref="E1967:G1967"/>
    <mergeCell ref="H1967:I1967"/>
    <mergeCell ref="E1959:G1959"/>
    <mergeCell ref="H1959:I1959"/>
    <mergeCell ref="E1960:G1960"/>
    <mergeCell ref="H1960:I1960"/>
    <mergeCell ref="A1974:N1974"/>
    <mergeCell ref="A1975:B1975"/>
    <mergeCell ref="E1975:I1975"/>
    <mergeCell ref="J1975:N1975"/>
    <mergeCell ref="A1976:B1976"/>
    <mergeCell ref="E1976:I1976"/>
    <mergeCell ref="J1976:N1976"/>
    <mergeCell ref="A1977:B1977"/>
    <mergeCell ref="E1977:I1977"/>
    <mergeCell ref="J1977:N1977"/>
    <mergeCell ref="A1978:B1978"/>
    <mergeCell ref="E1978:I1978"/>
    <mergeCell ref="J1978:N1978"/>
    <mergeCell ref="A1979:B1979"/>
    <mergeCell ref="E1979:G1979"/>
    <mergeCell ref="H1979:I1979"/>
    <mergeCell ref="J1979:L1979"/>
    <mergeCell ref="M1979:N1979"/>
    <mergeCell ref="A1980:C1980"/>
    <mergeCell ref="D1980:L1980"/>
    <mergeCell ref="M1980:M1982"/>
    <mergeCell ref="N1980:N1982"/>
    <mergeCell ref="A1981:A1982"/>
    <mergeCell ref="B1981:B1982"/>
    <mergeCell ref="C1981:C1982"/>
    <mergeCell ref="D1981:D1982"/>
    <mergeCell ref="E1981:L1981"/>
    <mergeCell ref="E1982:K1982"/>
    <mergeCell ref="C1983:C1995"/>
    <mergeCell ref="E1983:I1983"/>
    <mergeCell ref="J1983:M1983"/>
    <mergeCell ref="E1984:G1984"/>
    <mergeCell ref="H1984:I1984"/>
    <mergeCell ref="J1984:M1984"/>
    <mergeCell ref="N1984:N1995"/>
    <mergeCell ref="E1985:G1985"/>
    <mergeCell ref="H1985:I1985"/>
    <mergeCell ref="J1985:M1985"/>
    <mergeCell ref="E1986:G1986"/>
    <mergeCell ref="H1986:I1986"/>
    <mergeCell ref="J1986:M1986"/>
    <mergeCell ref="E1987:G1987"/>
    <mergeCell ref="H1987:I1987"/>
    <mergeCell ref="J1987:M1987"/>
    <mergeCell ref="E1988:G1988"/>
    <mergeCell ref="H1988:I1988"/>
    <mergeCell ref="J1988:M1988"/>
    <mergeCell ref="E1989:G1989"/>
    <mergeCell ref="H1989:I1989"/>
    <mergeCell ref="J1989:M1989"/>
    <mergeCell ref="E1990:G1990"/>
    <mergeCell ref="H1990:I1990"/>
    <mergeCell ref="J1990:M1990"/>
    <mergeCell ref="E1991:G1991"/>
    <mergeCell ref="H1991:I1991"/>
    <mergeCell ref="J1991:M1991"/>
    <mergeCell ref="E1992:G1992"/>
    <mergeCell ref="H1992:I1992"/>
    <mergeCell ref="J1992:M1992"/>
    <mergeCell ref="E1993:G1993"/>
    <mergeCell ref="H1993:I1993"/>
    <mergeCell ref="J1993:M1993"/>
    <mergeCell ref="E1994:G1994"/>
    <mergeCell ref="H1994:I1994"/>
    <mergeCell ref="J1994:M1994"/>
    <mergeCell ref="E1995:G1995"/>
    <mergeCell ref="H1995:I1995"/>
    <mergeCell ref="J1995:M1995"/>
    <mergeCell ref="E1996:G1996"/>
    <mergeCell ref="H1996:I1996"/>
    <mergeCell ref="J1996:K1996"/>
    <mergeCell ref="L1996:M1996"/>
    <mergeCell ref="A2000:C2000"/>
    <mergeCell ref="D2000:H2000"/>
    <mergeCell ref="A2002:N2002"/>
    <mergeCell ref="A2003:B2003"/>
    <mergeCell ref="E2003:I2003"/>
    <mergeCell ref="J2003:N2003"/>
    <mergeCell ref="A2004:B2004"/>
    <mergeCell ref="E2004:I2004"/>
    <mergeCell ref="J2004:N2004"/>
    <mergeCell ref="A2005:B2005"/>
    <mergeCell ref="E2005:I2005"/>
    <mergeCell ref="J2005:N2005"/>
    <mergeCell ref="A2006:B2006"/>
    <mergeCell ref="E2006:I2006"/>
    <mergeCell ref="J2006:N2006"/>
    <mergeCell ref="J2021:M2021"/>
    <mergeCell ref="A2007:B2007"/>
    <mergeCell ref="E2007:G2007"/>
    <mergeCell ref="H2007:I2007"/>
    <mergeCell ref="J2007:L2007"/>
    <mergeCell ref="M2007:N2007"/>
    <mergeCell ref="A2008:C2008"/>
    <mergeCell ref="D2008:L2008"/>
    <mergeCell ref="M2008:M2010"/>
    <mergeCell ref="N2008:N2010"/>
    <mergeCell ref="A2009:A2010"/>
    <mergeCell ref="B2009:B2010"/>
    <mergeCell ref="C2009:C2010"/>
    <mergeCell ref="D2009:D2010"/>
    <mergeCell ref="E2009:L2009"/>
    <mergeCell ref="E2010:K2010"/>
    <mergeCell ref="C2011:C2023"/>
    <mergeCell ref="E2011:I2011"/>
    <mergeCell ref="J2011:M2011"/>
    <mergeCell ref="E2012:G2012"/>
    <mergeCell ref="H2012:I2012"/>
    <mergeCell ref="J2012:M2012"/>
    <mergeCell ref="E2013:G2013"/>
    <mergeCell ref="H2013:I2013"/>
    <mergeCell ref="J2013:M2013"/>
    <mergeCell ref="E2014:G2014"/>
    <mergeCell ref="H2014:I2014"/>
    <mergeCell ref="J2014:M2014"/>
    <mergeCell ref="E2015:G2015"/>
    <mergeCell ref="H2015:I2015"/>
    <mergeCell ref="J2015:M2015"/>
    <mergeCell ref="E2016:G2016"/>
    <mergeCell ref="E2022:G2022"/>
    <mergeCell ref="H2022:I2022"/>
    <mergeCell ref="J2022:M2022"/>
    <mergeCell ref="E2023:G2023"/>
    <mergeCell ref="H2023:I2023"/>
    <mergeCell ref="J2023:M2023"/>
    <mergeCell ref="H2024:I2024"/>
    <mergeCell ref="J2024:M2024"/>
    <mergeCell ref="D2025:G2025"/>
    <mergeCell ref="H2025:I2025"/>
    <mergeCell ref="A2028:C2028"/>
    <mergeCell ref="D2028:H2028"/>
    <mergeCell ref="N2012:N2023"/>
    <mergeCell ref="D2024:G2024"/>
    <mergeCell ref="J2025:K2025"/>
    <mergeCell ref="L2025:M2025"/>
    <mergeCell ref="H2016:I2016"/>
    <mergeCell ref="J2016:M2016"/>
    <mergeCell ref="E2017:G2017"/>
    <mergeCell ref="H2017:I2017"/>
    <mergeCell ref="J2017:M2017"/>
    <mergeCell ref="E2018:G2018"/>
    <mergeCell ref="H2018:I2018"/>
    <mergeCell ref="J2018:M2018"/>
    <mergeCell ref="E2019:G2019"/>
    <mergeCell ref="H2019:I2019"/>
    <mergeCell ref="J2019:M2019"/>
    <mergeCell ref="E2020:G2020"/>
    <mergeCell ref="H2020:I2020"/>
    <mergeCell ref="J2020:M2020"/>
    <mergeCell ref="E2021:G2021"/>
    <mergeCell ref="H2021:I2021"/>
    <mergeCell ref="A2030:N2030"/>
    <mergeCell ref="A2031:B2031"/>
    <mergeCell ref="E2031:I2031"/>
    <mergeCell ref="J2031:N2031"/>
    <mergeCell ref="A2032:B2032"/>
    <mergeCell ref="E2032:I2032"/>
    <mergeCell ref="J2032:N2032"/>
    <mergeCell ref="A2033:B2033"/>
    <mergeCell ref="E2033:I2033"/>
    <mergeCell ref="J2033:N2033"/>
    <mergeCell ref="A2034:B2034"/>
    <mergeCell ref="E2034:I2034"/>
    <mergeCell ref="J2034:N2034"/>
    <mergeCell ref="A2035:B2035"/>
    <mergeCell ref="E2035:G2035"/>
    <mergeCell ref="H2035:I2035"/>
    <mergeCell ref="J2035:L2035"/>
    <mergeCell ref="M2035:N2035"/>
    <mergeCell ref="A2036:C2036"/>
    <mergeCell ref="D2036:L2036"/>
    <mergeCell ref="M2036:M2038"/>
    <mergeCell ref="N2036:N2038"/>
    <mergeCell ref="A2037:A2038"/>
    <mergeCell ref="B2037:B2038"/>
    <mergeCell ref="C2037:C2038"/>
    <mergeCell ref="D2037:D2038"/>
    <mergeCell ref="E2037:L2037"/>
    <mergeCell ref="E2038:K2038"/>
    <mergeCell ref="C2039:C2051"/>
    <mergeCell ref="E2039:I2039"/>
    <mergeCell ref="J2039:M2039"/>
    <mergeCell ref="E2040:G2040"/>
    <mergeCell ref="H2040:I2040"/>
    <mergeCell ref="J2040:M2040"/>
    <mergeCell ref="N2040:N2051"/>
    <mergeCell ref="E2041:G2041"/>
    <mergeCell ref="H2041:I2041"/>
    <mergeCell ref="J2041:M2041"/>
    <mergeCell ref="E2042:G2042"/>
    <mergeCell ref="H2042:I2042"/>
    <mergeCell ref="J2042:M2042"/>
    <mergeCell ref="E2043:G2043"/>
    <mergeCell ref="H2043:I2043"/>
    <mergeCell ref="J2043:M2043"/>
    <mergeCell ref="E2044:G2044"/>
    <mergeCell ref="H2044:I2044"/>
    <mergeCell ref="J2044:M2044"/>
    <mergeCell ref="E2045:G2045"/>
    <mergeCell ref="H2045:I2045"/>
    <mergeCell ref="J2045:M2045"/>
    <mergeCell ref="E2046:G2046"/>
    <mergeCell ref="H2046:I2046"/>
    <mergeCell ref="J2046:M2046"/>
    <mergeCell ref="E2047:G2047"/>
    <mergeCell ref="H2047:I2047"/>
    <mergeCell ref="J2047:M2047"/>
    <mergeCell ref="E2048:G2048"/>
    <mergeCell ref="H2048:I2048"/>
    <mergeCell ref="J2048:M2048"/>
    <mergeCell ref="E2049:G2049"/>
    <mergeCell ref="H2049:I2049"/>
    <mergeCell ref="J2049:M2049"/>
    <mergeCell ref="E2050:G2050"/>
    <mergeCell ref="H2050:I2050"/>
    <mergeCell ref="J2050:M2050"/>
    <mergeCell ref="E2051:G2051"/>
    <mergeCell ref="H2051:I2051"/>
    <mergeCell ref="J2051:M2051"/>
    <mergeCell ref="D2052:G2052"/>
    <mergeCell ref="H2052:I2052"/>
    <mergeCell ref="J2052:M2052"/>
    <mergeCell ref="D2053:G2053"/>
    <mergeCell ref="H2053:I2053"/>
    <mergeCell ref="J2053:K2053"/>
    <mergeCell ref="L2053:M2053"/>
    <mergeCell ref="A2056:C2056"/>
    <mergeCell ref="D2056:H2056"/>
    <mergeCell ref="A2058:N2058"/>
    <mergeCell ref="A2059:B2059"/>
    <mergeCell ref="E2059:I2059"/>
    <mergeCell ref="J2059:N2059"/>
    <mergeCell ref="A2060:B2060"/>
    <mergeCell ref="E2060:I2060"/>
    <mergeCell ref="J2060:N2060"/>
    <mergeCell ref="A2061:B2061"/>
    <mergeCell ref="E2061:I2061"/>
    <mergeCell ref="J2061:N2061"/>
    <mergeCell ref="A2062:B2062"/>
    <mergeCell ref="E2062:I2062"/>
    <mergeCell ref="J2062:N2062"/>
    <mergeCell ref="A2063:B2063"/>
    <mergeCell ref="E2063:G2063"/>
    <mergeCell ref="H2063:I2063"/>
    <mergeCell ref="J2063:L2063"/>
    <mergeCell ref="M2063:N2063"/>
    <mergeCell ref="A2064:C2064"/>
    <mergeCell ref="D2064:L2064"/>
    <mergeCell ref="M2064:M2066"/>
    <mergeCell ref="N2064:N2066"/>
    <mergeCell ref="A2065:A2066"/>
    <mergeCell ref="B2065:B2066"/>
    <mergeCell ref="C2065:C2066"/>
    <mergeCell ref="D2065:D2066"/>
    <mergeCell ref="E2065:L2065"/>
    <mergeCell ref="E2066:K2066"/>
    <mergeCell ref="H2072:I2072"/>
    <mergeCell ref="J2072:M2072"/>
    <mergeCell ref="E2073:G2073"/>
    <mergeCell ref="H2073:I2073"/>
    <mergeCell ref="J2073:M2073"/>
    <mergeCell ref="E2074:G2074"/>
    <mergeCell ref="H2074:I2074"/>
    <mergeCell ref="J2074:M2074"/>
    <mergeCell ref="E2075:G2075"/>
    <mergeCell ref="H2075:I2075"/>
    <mergeCell ref="J2075:M2075"/>
    <mergeCell ref="E2076:G2076"/>
    <mergeCell ref="H2076:I2076"/>
    <mergeCell ref="J2076:M2076"/>
    <mergeCell ref="E2077:G2077"/>
    <mergeCell ref="H2077:I2077"/>
    <mergeCell ref="J2077:M2077"/>
    <mergeCell ref="E2078:G2078"/>
    <mergeCell ref="H2078:I2078"/>
    <mergeCell ref="J2078:M2078"/>
    <mergeCell ref="E2079:G2079"/>
    <mergeCell ref="H2079:I2079"/>
    <mergeCell ref="J2079:M2079"/>
    <mergeCell ref="E2080:G2080"/>
    <mergeCell ref="H2080:I2080"/>
    <mergeCell ref="J2080:M2080"/>
    <mergeCell ref="D2081:G2081"/>
    <mergeCell ref="H2081:I2081"/>
    <mergeCell ref="J2081:M2081"/>
    <mergeCell ref="A2084:C2084"/>
    <mergeCell ref="D2084:H2084"/>
    <mergeCell ref="A2086:N2086"/>
    <mergeCell ref="C2067:C2080"/>
    <mergeCell ref="E2067:I2067"/>
    <mergeCell ref="J2067:M2067"/>
    <mergeCell ref="E2068:G2068"/>
    <mergeCell ref="H2068:I2068"/>
    <mergeCell ref="J2068:M2068"/>
    <mergeCell ref="N2068:N2080"/>
    <mergeCell ref="E2069:G2069"/>
    <mergeCell ref="H2069:I2069"/>
    <mergeCell ref="J2069:M2069"/>
    <mergeCell ref="E2070:G2070"/>
    <mergeCell ref="H2070:I2070"/>
    <mergeCell ref="J2070:M2070"/>
    <mergeCell ref="E2071:G2071"/>
    <mergeCell ref="H2071:I2071"/>
    <mergeCell ref="J2071:M2071"/>
    <mergeCell ref="E2072:G2072"/>
    <mergeCell ref="A2087:B2087"/>
    <mergeCell ref="E2087:I2087"/>
    <mergeCell ref="J2087:N2087"/>
    <mergeCell ref="A2088:B2088"/>
    <mergeCell ref="E2088:I2088"/>
    <mergeCell ref="J2088:N2088"/>
    <mergeCell ref="A2089:B2089"/>
    <mergeCell ref="E2089:I2089"/>
    <mergeCell ref="J2089:N2089"/>
    <mergeCell ref="A2090:B2090"/>
    <mergeCell ref="E2090:I2090"/>
    <mergeCell ref="J2090:N2090"/>
    <mergeCell ref="A2091:B2091"/>
    <mergeCell ref="E2091:G2091"/>
    <mergeCell ref="H2091:I2091"/>
    <mergeCell ref="J2091:L2091"/>
    <mergeCell ref="M2091:N2091"/>
    <mergeCell ref="J2098:K2098"/>
    <mergeCell ref="E2108:G2108"/>
    <mergeCell ref="H2108:I2108"/>
    <mergeCell ref="J2108:K2108"/>
    <mergeCell ref="A2092:C2092"/>
    <mergeCell ref="D2092:L2092"/>
    <mergeCell ref="M2092:M2094"/>
    <mergeCell ref="N2092:N2094"/>
    <mergeCell ref="A2093:A2094"/>
    <mergeCell ref="B2093:B2094"/>
    <mergeCell ref="C2093:C2094"/>
    <mergeCell ref="D2093:D2094"/>
    <mergeCell ref="E2093:L2093"/>
    <mergeCell ref="E2094:K2094"/>
    <mergeCell ref="C2095:C2108"/>
    <mergeCell ref="E2095:I2095"/>
    <mergeCell ref="M2095:N2095"/>
    <mergeCell ref="N2096:N2108"/>
    <mergeCell ref="E2099:G2099"/>
    <mergeCell ref="H2099:I2099"/>
    <mergeCell ref="J2099:K2099"/>
    <mergeCell ref="E2096:G2096"/>
    <mergeCell ref="H2096:I2096"/>
    <mergeCell ref="E2101:G2101"/>
    <mergeCell ref="H2101:I2101"/>
    <mergeCell ref="A2113:C2113"/>
    <mergeCell ref="D2113:H2113"/>
    <mergeCell ref="L2113:N2113"/>
    <mergeCell ref="E2100:G2100"/>
    <mergeCell ref="E2105:G2105"/>
    <mergeCell ref="E2106:G2106"/>
    <mergeCell ref="E2107:G2107"/>
    <mergeCell ref="H2100:I2100"/>
    <mergeCell ref="H2105:I2105"/>
    <mergeCell ref="H2106:I2106"/>
    <mergeCell ref="H2107:I2107"/>
    <mergeCell ref="J2100:K2100"/>
    <mergeCell ref="J2105:K2105"/>
    <mergeCell ref="J2106:K2106"/>
    <mergeCell ref="J2107:K2107"/>
    <mergeCell ref="J2095:L2095"/>
    <mergeCell ref="J2096:L2096"/>
    <mergeCell ref="J2101:K2101"/>
    <mergeCell ref="E2102:G2102"/>
    <mergeCell ref="H2102:I2102"/>
    <mergeCell ref="J2102:K2102"/>
    <mergeCell ref="E2103:G2103"/>
    <mergeCell ref="H2103:I2103"/>
    <mergeCell ref="J2103:K2103"/>
    <mergeCell ref="E2104:G2104"/>
    <mergeCell ref="H2104:I2104"/>
    <mergeCell ref="J2104:K2104"/>
    <mergeCell ref="E2097:G2097"/>
    <mergeCell ref="H2097:I2097"/>
    <mergeCell ref="J2097:K2097"/>
    <mergeCell ref="E2098:G2098"/>
    <mergeCell ref="H2098:I2098"/>
    <mergeCell ref="A2264:B2264"/>
    <mergeCell ref="E2264:G2264"/>
    <mergeCell ref="H2264:I2264"/>
    <mergeCell ref="J2264:L2264"/>
    <mergeCell ref="M2264:N2264"/>
    <mergeCell ref="A2265:C2265"/>
    <mergeCell ref="D2265:L2265"/>
    <mergeCell ref="M2265:M2267"/>
    <mergeCell ref="N2265:N2267"/>
    <mergeCell ref="A2266:A2267"/>
    <mergeCell ref="B2266:B2267"/>
    <mergeCell ref="C2266:C2267"/>
    <mergeCell ref="D2266:D2267"/>
    <mergeCell ref="E2266:L2266"/>
    <mergeCell ref="E2267:K2267"/>
    <mergeCell ref="C2268:C2275"/>
    <mergeCell ref="E2268:J2268"/>
    <mergeCell ref="K2268:M2268"/>
    <mergeCell ref="E2269:F2269"/>
    <mergeCell ref="H2269:J2269"/>
    <mergeCell ref="K2269:L2269"/>
    <mergeCell ref="E2270:F2270"/>
    <mergeCell ref="H2270:J2270"/>
    <mergeCell ref="K2270:L2270"/>
    <mergeCell ref="E2271:F2271"/>
    <mergeCell ref="H2271:J2271"/>
    <mergeCell ref="K2271:L2271"/>
    <mergeCell ref="E2272:F2272"/>
    <mergeCell ref="H2272:J2272"/>
    <mergeCell ref="K2272:L2272"/>
    <mergeCell ref="E2273:F2273"/>
    <mergeCell ref="H2273:J2273"/>
    <mergeCell ref="K2273:L2273"/>
    <mergeCell ref="E2274:F2274"/>
    <mergeCell ref="H2274:J2274"/>
    <mergeCell ref="K2274:L2274"/>
    <mergeCell ref="E2275:F2275"/>
    <mergeCell ref="M2282:N2282"/>
    <mergeCell ref="A2285:C2285"/>
    <mergeCell ref="D2285:H2285"/>
    <mergeCell ref="H2275:J2275"/>
    <mergeCell ref="K2275:L2275"/>
    <mergeCell ref="E2276:F2276"/>
    <mergeCell ref="H2276:J2276"/>
    <mergeCell ref="K2276:L2276"/>
    <mergeCell ref="E2277:F2277"/>
    <mergeCell ref="H2277:J2277"/>
    <mergeCell ref="K2277:L2277"/>
    <mergeCell ref="E2278:F2278"/>
    <mergeCell ref="H2278:J2278"/>
    <mergeCell ref="E2279:F2279"/>
    <mergeCell ref="H2279:J2279"/>
    <mergeCell ref="E2280:F2280"/>
    <mergeCell ref="H2280:J2280"/>
    <mergeCell ref="E2281:F2281"/>
    <mergeCell ref="H2281:J2281"/>
    <mergeCell ref="E2282:F2282"/>
    <mergeCell ref="H2282:J2282"/>
    <mergeCell ref="K2282:L2282"/>
    <mergeCell ref="A2456:N2456"/>
    <mergeCell ref="A2458:B2458"/>
    <mergeCell ref="E2458:G2458"/>
    <mergeCell ref="A2459:B2459"/>
    <mergeCell ref="E2459:H2459"/>
    <mergeCell ref="J2459:L2459"/>
    <mergeCell ref="A2460:B2460"/>
    <mergeCell ref="E2460:H2460"/>
    <mergeCell ref="J2460:N2460"/>
    <mergeCell ref="A2461:B2461"/>
    <mergeCell ref="E2461:I2461"/>
    <mergeCell ref="J2461:N2461"/>
    <mergeCell ref="A2462:B2462"/>
    <mergeCell ref="E2462:G2462"/>
    <mergeCell ref="H2462:I2462"/>
    <mergeCell ref="J2462:L2462"/>
    <mergeCell ref="M2462:N2462"/>
    <mergeCell ref="A2463:C2463"/>
    <mergeCell ref="D2463:L2463"/>
    <mergeCell ref="M2463:M2465"/>
    <mergeCell ref="N2463:N2465"/>
    <mergeCell ref="A2464:A2465"/>
    <mergeCell ref="B2464:B2465"/>
    <mergeCell ref="C2464:C2465"/>
    <mergeCell ref="D2464:D2465"/>
    <mergeCell ref="E2464:L2464"/>
    <mergeCell ref="E2465:K2465"/>
    <mergeCell ref="C2466:C2473"/>
    <mergeCell ref="E2466:J2466"/>
    <mergeCell ref="K2466:M2466"/>
    <mergeCell ref="E2467:F2467"/>
    <mergeCell ref="H2467:J2467"/>
    <mergeCell ref="K2467:L2467"/>
    <mergeCell ref="E2468:F2468"/>
    <mergeCell ref="H2468:J2468"/>
    <mergeCell ref="K2468:L2468"/>
    <mergeCell ref="E2469:F2469"/>
    <mergeCell ref="H2469:J2469"/>
    <mergeCell ref="K2469:L2469"/>
    <mergeCell ref="E2470:F2470"/>
    <mergeCell ref="H2470:J2470"/>
    <mergeCell ref="K2470:L2470"/>
    <mergeCell ref="E2471:F2471"/>
    <mergeCell ref="H2471:J2471"/>
    <mergeCell ref="K2471:L2471"/>
    <mergeCell ref="E2472:F2472"/>
    <mergeCell ref="H2472:J2472"/>
    <mergeCell ref="K2472:L2472"/>
    <mergeCell ref="E2473:F2473"/>
    <mergeCell ref="H2473:J2473"/>
    <mergeCell ref="K2473:L2473"/>
    <mergeCell ref="E2474:F2474"/>
    <mergeCell ref="H2474:J2474"/>
    <mergeCell ref="K2474:L2474"/>
    <mergeCell ref="E2475:F2475"/>
    <mergeCell ref="H2475:J2475"/>
    <mergeCell ref="K2475:L2475"/>
    <mergeCell ref="E2476:F2476"/>
    <mergeCell ref="H2476:J2476"/>
    <mergeCell ref="E2477:F2477"/>
    <mergeCell ref="H2477:J2477"/>
    <mergeCell ref="E2478:F2478"/>
    <mergeCell ref="H2478:J2478"/>
    <mergeCell ref="E2479:F2479"/>
    <mergeCell ref="H2479:J2479"/>
    <mergeCell ref="E2480:F2480"/>
    <mergeCell ref="H2480:J2480"/>
    <mergeCell ref="K2480:L2480"/>
    <mergeCell ref="M2480:N2480"/>
    <mergeCell ref="A2483:C2483"/>
    <mergeCell ref="D2483:H2483"/>
    <mergeCell ref="A2484:N2484"/>
    <mergeCell ref="A2486:B2486"/>
    <mergeCell ref="E2486:G2486"/>
    <mergeCell ref="A2487:B2487"/>
    <mergeCell ref="E2487:H2487"/>
    <mergeCell ref="J2487:L2487"/>
    <mergeCell ref="A2488:B2488"/>
    <mergeCell ref="E2488:H2488"/>
    <mergeCell ref="J2488:N2488"/>
    <mergeCell ref="A2489:B2489"/>
    <mergeCell ref="E2489:I2489"/>
    <mergeCell ref="J2489:N2489"/>
    <mergeCell ref="A2490:B2490"/>
    <mergeCell ref="E2490:G2490"/>
    <mergeCell ref="H2490:I2490"/>
    <mergeCell ref="J2490:L2490"/>
    <mergeCell ref="M2490:N2490"/>
    <mergeCell ref="A2491:C2491"/>
    <mergeCell ref="D2491:L2491"/>
    <mergeCell ref="M2491:M2493"/>
    <mergeCell ref="N2491:N2493"/>
    <mergeCell ref="A2492:A2493"/>
    <mergeCell ref="B2492:B2493"/>
    <mergeCell ref="C2492:C2493"/>
    <mergeCell ref="D2492:D2493"/>
    <mergeCell ref="E2492:L2492"/>
    <mergeCell ref="E2493:K2493"/>
    <mergeCell ref="C2494:C2501"/>
    <mergeCell ref="E2494:J2494"/>
    <mergeCell ref="K2494:M2494"/>
    <mergeCell ref="E2495:F2495"/>
    <mergeCell ref="H2495:J2495"/>
    <mergeCell ref="K2495:L2495"/>
    <mergeCell ref="E2496:F2496"/>
    <mergeCell ref="H2496:J2496"/>
    <mergeCell ref="K2496:L2496"/>
    <mergeCell ref="E2497:F2497"/>
    <mergeCell ref="H2497:J2497"/>
    <mergeCell ref="K2497:L2497"/>
    <mergeCell ref="E2498:F2498"/>
    <mergeCell ref="H2498:J2498"/>
    <mergeCell ref="K2498:L2498"/>
    <mergeCell ref="E2499:F2499"/>
    <mergeCell ref="H2499:J2499"/>
    <mergeCell ref="K2499:L2499"/>
    <mergeCell ref="E2500:F2500"/>
    <mergeCell ref="H2500:J2500"/>
    <mergeCell ref="K2500:L2500"/>
    <mergeCell ref="E2501:F2501"/>
    <mergeCell ref="H2501:J2501"/>
    <mergeCell ref="K2501:L2501"/>
    <mergeCell ref="E2502:F2502"/>
    <mergeCell ref="H2502:J2502"/>
    <mergeCell ref="K2502:L2502"/>
    <mergeCell ref="E2503:F2503"/>
    <mergeCell ref="H2503:J2503"/>
    <mergeCell ref="K2503:L2503"/>
    <mergeCell ref="E2504:F2504"/>
    <mergeCell ref="H2504:J2504"/>
    <mergeCell ref="E2505:F2505"/>
    <mergeCell ref="H2505:J2505"/>
    <mergeCell ref="E2506:F2506"/>
    <mergeCell ref="H2506:J2506"/>
    <mergeCell ref="E2507:F2507"/>
    <mergeCell ref="H2507:J2507"/>
    <mergeCell ref="E2508:F2508"/>
    <mergeCell ref="H2508:J2508"/>
    <mergeCell ref="K2508:L2508"/>
    <mergeCell ref="M2508:N2508"/>
    <mergeCell ref="A2511:C2511"/>
    <mergeCell ref="D2511:H2511"/>
    <mergeCell ref="A2512:N2512"/>
    <mergeCell ref="A2514:B2514"/>
    <mergeCell ref="E2514:G2514"/>
    <mergeCell ref="A2515:B2515"/>
    <mergeCell ref="E2515:H2515"/>
    <mergeCell ref="J2515:L2515"/>
    <mergeCell ref="A2516:B2516"/>
    <mergeCell ref="E2516:H2516"/>
    <mergeCell ref="J2516:N2516"/>
    <mergeCell ref="A2517:B2517"/>
    <mergeCell ref="E2517:I2517"/>
    <mergeCell ref="J2517:N2517"/>
    <mergeCell ref="A2518:B2518"/>
    <mergeCell ref="E2518:G2518"/>
    <mergeCell ref="H2518:I2518"/>
    <mergeCell ref="J2518:L2518"/>
    <mergeCell ref="M2518:N2518"/>
    <mergeCell ref="A2519:C2519"/>
    <mergeCell ref="D2519:L2519"/>
    <mergeCell ref="M2519:M2521"/>
    <mergeCell ref="N2519:N2521"/>
    <mergeCell ref="A2520:A2521"/>
    <mergeCell ref="B2520:B2521"/>
    <mergeCell ref="C2520:C2521"/>
    <mergeCell ref="D2520:D2521"/>
    <mergeCell ref="E2520:L2520"/>
    <mergeCell ref="E2521:K2521"/>
    <mergeCell ref="C2522:C2529"/>
    <mergeCell ref="E2522:J2522"/>
    <mergeCell ref="K2522:M2522"/>
    <mergeCell ref="E2523:F2523"/>
    <mergeCell ref="H2523:J2523"/>
    <mergeCell ref="K2523:L2523"/>
    <mergeCell ref="E2524:F2524"/>
    <mergeCell ref="H2524:J2524"/>
    <mergeCell ref="K2524:L2524"/>
    <mergeCell ref="E2525:F2525"/>
    <mergeCell ref="H2525:J2525"/>
    <mergeCell ref="K2525:L2525"/>
    <mergeCell ref="E2526:F2526"/>
    <mergeCell ref="H2526:J2526"/>
    <mergeCell ref="K2526:L2526"/>
    <mergeCell ref="E2527:F2527"/>
    <mergeCell ref="H2527:J2527"/>
    <mergeCell ref="K2527:L2527"/>
    <mergeCell ref="E2528:F2528"/>
    <mergeCell ref="H2528:J2528"/>
    <mergeCell ref="K2528:L2528"/>
    <mergeCell ref="E2529:F2529"/>
    <mergeCell ref="H2529:J2529"/>
    <mergeCell ref="K2529:L2529"/>
    <mergeCell ref="E2530:F2530"/>
    <mergeCell ref="H2530:J2530"/>
    <mergeCell ref="K2530:L2530"/>
    <mergeCell ref="E2531:F2531"/>
    <mergeCell ref="H2531:J2531"/>
    <mergeCell ref="K2531:L2531"/>
    <mergeCell ref="E2532:F2532"/>
    <mergeCell ref="H2532:J2532"/>
    <mergeCell ref="E2533:F2533"/>
    <mergeCell ref="H2533:J2533"/>
    <mergeCell ref="E2534:F2534"/>
    <mergeCell ref="H2534:J2534"/>
    <mergeCell ref="E2535:F2535"/>
    <mergeCell ref="H2535:J2535"/>
    <mergeCell ref="E2536:F2536"/>
    <mergeCell ref="H2536:J2536"/>
    <mergeCell ref="K2536:L2536"/>
    <mergeCell ref="M2536:N2536"/>
    <mergeCell ref="A2539:C2539"/>
    <mergeCell ref="D2539:H2539"/>
    <mergeCell ref="A2540:N2540"/>
    <mergeCell ref="A2542:B2542"/>
    <mergeCell ref="E2542:G2542"/>
    <mergeCell ref="A2543:B2543"/>
    <mergeCell ref="E2543:H2543"/>
    <mergeCell ref="J2543:L2543"/>
    <mergeCell ref="A2544:B2544"/>
    <mergeCell ref="E2544:H2544"/>
    <mergeCell ref="J2544:N2544"/>
    <mergeCell ref="A2545:B2545"/>
    <mergeCell ref="E2545:I2545"/>
    <mergeCell ref="J2545:N2545"/>
    <mergeCell ref="A2546:B2546"/>
    <mergeCell ref="E2546:G2546"/>
    <mergeCell ref="H2546:I2546"/>
    <mergeCell ref="J2546:L2546"/>
    <mergeCell ref="M2546:N2546"/>
    <mergeCell ref="A2547:C2547"/>
    <mergeCell ref="D2547:L2547"/>
    <mergeCell ref="M2547:M2549"/>
    <mergeCell ref="N2547:N2549"/>
    <mergeCell ref="A2548:A2549"/>
    <mergeCell ref="B2548:B2549"/>
    <mergeCell ref="C2548:C2549"/>
    <mergeCell ref="D2548:D2549"/>
    <mergeCell ref="E2548:L2548"/>
    <mergeCell ref="E2549:K2549"/>
    <mergeCell ref="C2550:C2557"/>
    <mergeCell ref="E2550:J2550"/>
    <mergeCell ref="K2550:M2550"/>
    <mergeCell ref="E2551:F2551"/>
    <mergeCell ref="H2551:J2551"/>
    <mergeCell ref="K2551:L2551"/>
    <mergeCell ref="E2552:F2552"/>
    <mergeCell ref="H2552:J2552"/>
    <mergeCell ref="K2552:L2552"/>
    <mergeCell ref="E2553:F2553"/>
    <mergeCell ref="H2553:J2553"/>
    <mergeCell ref="K2553:L2553"/>
    <mergeCell ref="E2554:F2554"/>
    <mergeCell ref="H2554:J2554"/>
    <mergeCell ref="K2554:L2554"/>
    <mergeCell ref="E2555:F2555"/>
    <mergeCell ref="H2555:J2555"/>
    <mergeCell ref="K2555:L2555"/>
    <mergeCell ref="E2556:F2556"/>
    <mergeCell ref="H2556:J2556"/>
    <mergeCell ref="K2556:L2556"/>
    <mergeCell ref="E2557:F2557"/>
    <mergeCell ref="H2557:J2557"/>
    <mergeCell ref="K2557:L2557"/>
    <mergeCell ref="E2558:F2558"/>
    <mergeCell ref="H2558:J2558"/>
    <mergeCell ref="K2558:L2558"/>
    <mergeCell ref="E2559:F2559"/>
    <mergeCell ref="H2559:J2559"/>
    <mergeCell ref="K2559:L2559"/>
    <mergeCell ref="E2560:F2560"/>
    <mergeCell ref="H2560:J2560"/>
    <mergeCell ref="E2561:F2561"/>
    <mergeCell ref="H2561:J2561"/>
    <mergeCell ref="E2562:F2562"/>
    <mergeCell ref="H2562:J2562"/>
    <mergeCell ref="E2563:F2563"/>
    <mergeCell ref="H2563:J2563"/>
    <mergeCell ref="E2564:F2564"/>
    <mergeCell ref="H2564:J2564"/>
    <mergeCell ref="K2564:L2564"/>
    <mergeCell ref="M2564:N2564"/>
    <mergeCell ref="A2567:C2567"/>
    <mergeCell ref="D2567:H2567"/>
    <mergeCell ref="A2568:N2568"/>
    <mergeCell ref="A2570:B2570"/>
    <mergeCell ref="E2570:G2570"/>
    <mergeCell ref="A2571:B2571"/>
    <mergeCell ref="E2571:H2571"/>
    <mergeCell ref="J2571:L2571"/>
    <mergeCell ref="A2572:B2572"/>
    <mergeCell ref="E2572:H2572"/>
    <mergeCell ref="J2572:N2572"/>
    <mergeCell ref="A2573:B2573"/>
    <mergeCell ref="E2573:I2573"/>
    <mergeCell ref="J2573:N2573"/>
    <mergeCell ref="A2574:B2574"/>
    <mergeCell ref="E2574:G2574"/>
    <mergeCell ref="H2574:I2574"/>
    <mergeCell ref="J2574:L2574"/>
    <mergeCell ref="M2574:N2574"/>
    <mergeCell ref="A2575:C2575"/>
    <mergeCell ref="D2575:L2575"/>
    <mergeCell ref="M2575:M2577"/>
    <mergeCell ref="N2575:N2577"/>
    <mergeCell ref="A2576:A2577"/>
    <mergeCell ref="B2576:B2577"/>
    <mergeCell ref="C2576:C2577"/>
    <mergeCell ref="D2576:D2577"/>
    <mergeCell ref="E2576:L2576"/>
    <mergeCell ref="E2577:K2577"/>
    <mergeCell ref="C2578:C2585"/>
    <mergeCell ref="E2578:J2578"/>
    <mergeCell ref="K2578:M2578"/>
    <mergeCell ref="E2579:F2579"/>
    <mergeCell ref="H2579:J2579"/>
    <mergeCell ref="K2579:L2579"/>
    <mergeCell ref="E2580:F2580"/>
    <mergeCell ref="H2580:J2580"/>
    <mergeCell ref="K2580:L2580"/>
    <mergeCell ref="E2581:F2581"/>
    <mergeCell ref="H2581:J2581"/>
    <mergeCell ref="K2581:L2581"/>
    <mergeCell ref="E2582:F2582"/>
    <mergeCell ref="H2582:J2582"/>
    <mergeCell ref="K2582:L2582"/>
    <mergeCell ref="E2583:F2583"/>
    <mergeCell ref="H2583:J2583"/>
    <mergeCell ref="K2583:L2583"/>
    <mergeCell ref="E2584:F2584"/>
    <mergeCell ref="H2584:J2584"/>
    <mergeCell ref="K2584:L2584"/>
    <mergeCell ref="E2585:F2585"/>
    <mergeCell ref="H2585:J2585"/>
    <mergeCell ref="K2585:L2585"/>
    <mergeCell ref="E2586:F2586"/>
    <mergeCell ref="H2586:J2586"/>
    <mergeCell ref="K2586:L2586"/>
    <mergeCell ref="E2587:F2587"/>
    <mergeCell ref="H2587:J2587"/>
    <mergeCell ref="K2587:L2587"/>
    <mergeCell ref="E2588:F2588"/>
    <mergeCell ref="H2588:J2588"/>
    <mergeCell ref="E2589:F2589"/>
    <mergeCell ref="H2589:J2589"/>
    <mergeCell ref="E2590:F2590"/>
    <mergeCell ref="H2590:J2590"/>
    <mergeCell ref="E2591:F2591"/>
    <mergeCell ref="H2591:J2591"/>
    <mergeCell ref="E2592:F2592"/>
    <mergeCell ref="H2592:J2592"/>
    <mergeCell ref="K2592:L2592"/>
    <mergeCell ref="M2592:N2592"/>
    <mergeCell ref="A2595:C2595"/>
    <mergeCell ref="D2595:H2595"/>
    <mergeCell ref="A2596:N2596"/>
    <mergeCell ref="A2598:B2598"/>
    <mergeCell ref="E2598:G2598"/>
    <mergeCell ref="A2599:B2599"/>
    <mergeCell ref="E2599:H2599"/>
    <mergeCell ref="J2599:L2599"/>
    <mergeCell ref="A2600:B2600"/>
    <mergeCell ref="E2600:H2600"/>
    <mergeCell ref="J2600:N2600"/>
    <mergeCell ref="A2601:B2601"/>
    <mergeCell ref="E2601:I2601"/>
    <mergeCell ref="J2601:N2601"/>
    <mergeCell ref="A2602:B2602"/>
    <mergeCell ref="E2602:G2602"/>
    <mergeCell ref="H2602:I2602"/>
    <mergeCell ref="J2602:L2602"/>
    <mergeCell ref="M2602:N2602"/>
    <mergeCell ref="A2603:C2603"/>
    <mergeCell ref="D2603:L2603"/>
    <mergeCell ref="M2603:M2605"/>
    <mergeCell ref="N2603:N2605"/>
    <mergeCell ref="A2604:A2605"/>
    <mergeCell ref="B2604:B2605"/>
    <mergeCell ref="C2604:C2605"/>
    <mergeCell ref="D2604:D2605"/>
    <mergeCell ref="E2604:L2604"/>
    <mergeCell ref="E2605:K2605"/>
    <mergeCell ref="C2606:C2613"/>
    <mergeCell ref="E2606:J2606"/>
    <mergeCell ref="K2606:M2606"/>
    <mergeCell ref="E2607:F2607"/>
    <mergeCell ref="H2607:J2607"/>
    <mergeCell ref="K2607:L2607"/>
    <mergeCell ref="E2608:F2608"/>
    <mergeCell ref="H2608:J2608"/>
    <mergeCell ref="K2608:L2608"/>
    <mergeCell ref="E2609:F2609"/>
    <mergeCell ref="H2609:J2609"/>
    <mergeCell ref="K2609:L2609"/>
    <mergeCell ref="E2610:F2610"/>
    <mergeCell ref="H2610:J2610"/>
    <mergeCell ref="K2610:L2610"/>
    <mergeCell ref="E2611:F2611"/>
    <mergeCell ref="H2611:J2611"/>
    <mergeCell ref="K2611:L2611"/>
    <mergeCell ref="E2612:F2612"/>
    <mergeCell ref="H2612:J2612"/>
    <mergeCell ref="K2612:L2612"/>
    <mergeCell ref="E2613:F2613"/>
    <mergeCell ref="M2620:N2620"/>
    <mergeCell ref="A2623:C2623"/>
    <mergeCell ref="D2623:H2623"/>
    <mergeCell ref="H2613:J2613"/>
    <mergeCell ref="K2613:L2613"/>
    <mergeCell ref="E2614:F2614"/>
    <mergeCell ref="H2614:J2614"/>
    <mergeCell ref="K2614:L2614"/>
    <mergeCell ref="E2615:F2615"/>
    <mergeCell ref="H2615:J2615"/>
    <mergeCell ref="K2615:L2615"/>
    <mergeCell ref="E2616:F2616"/>
    <mergeCell ref="H2616:J2616"/>
    <mergeCell ref="E2617:F2617"/>
    <mergeCell ref="H2617:J2617"/>
    <mergeCell ref="E2618:F2618"/>
    <mergeCell ref="H2618:J2618"/>
    <mergeCell ref="E2619:F2619"/>
    <mergeCell ref="H2619:J2619"/>
    <mergeCell ref="E2620:F2620"/>
    <mergeCell ref="H2620:J2620"/>
    <mergeCell ref="K2620:L2620"/>
    <mergeCell ref="A2624:N2624"/>
    <mergeCell ref="A2626:B2626"/>
    <mergeCell ref="E2626:G2626"/>
    <mergeCell ref="A2627:B2627"/>
    <mergeCell ref="E2627:H2627"/>
    <mergeCell ref="J2627:L2627"/>
    <mergeCell ref="A2628:B2628"/>
    <mergeCell ref="E2628:H2628"/>
    <mergeCell ref="J2628:N2628"/>
    <mergeCell ref="A2629:B2629"/>
    <mergeCell ref="E2629:I2629"/>
    <mergeCell ref="J2629:N2629"/>
    <mergeCell ref="A2630:B2630"/>
    <mergeCell ref="E2630:G2630"/>
    <mergeCell ref="H2630:I2630"/>
    <mergeCell ref="J2630:L2630"/>
    <mergeCell ref="M2630:N2630"/>
    <mergeCell ref="A2631:C2631"/>
    <mergeCell ref="D2631:L2631"/>
    <mergeCell ref="M2631:M2633"/>
    <mergeCell ref="N2631:N2633"/>
    <mergeCell ref="A2632:A2633"/>
    <mergeCell ref="B2632:B2633"/>
    <mergeCell ref="C2632:C2633"/>
    <mergeCell ref="D2632:D2633"/>
    <mergeCell ref="E2632:L2632"/>
    <mergeCell ref="E2633:K2633"/>
    <mergeCell ref="C2634:C2641"/>
    <mergeCell ref="E2634:J2634"/>
    <mergeCell ref="K2634:M2634"/>
    <mergeCell ref="E2635:F2635"/>
    <mergeCell ref="H2635:J2635"/>
    <mergeCell ref="K2635:L2635"/>
    <mergeCell ref="E2636:F2636"/>
    <mergeCell ref="H2636:J2636"/>
    <mergeCell ref="K2636:L2636"/>
    <mergeCell ref="E2637:F2637"/>
    <mergeCell ref="H2637:J2637"/>
    <mergeCell ref="K2637:L2637"/>
    <mergeCell ref="E2638:F2638"/>
    <mergeCell ref="H2638:J2638"/>
    <mergeCell ref="K2638:L2638"/>
    <mergeCell ref="E2639:F2639"/>
    <mergeCell ref="H2639:J2639"/>
    <mergeCell ref="K2639:L2639"/>
    <mergeCell ref="E2640:F2640"/>
    <mergeCell ref="H2640:J2640"/>
    <mergeCell ref="K2640:L2640"/>
    <mergeCell ref="E2641:F2641"/>
    <mergeCell ref="H2641:J2641"/>
    <mergeCell ref="K2641:L2641"/>
    <mergeCell ref="E2642:F2642"/>
    <mergeCell ref="H2642:J2642"/>
    <mergeCell ref="K2642:L2642"/>
    <mergeCell ref="E2643:F2643"/>
    <mergeCell ref="H2643:J2643"/>
    <mergeCell ref="K2643:L2643"/>
    <mergeCell ref="E2644:F2644"/>
    <mergeCell ref="H2644:J2644"/>
    <mergeCell ref="E2645:F2645"/>
    <mergeCell ref="H2645:J2645"/>
    <mergeCell ref="E2646:F2646"/>
    <mergeCell ref="H2646:J2646"/>
    <mergeCell ref="E2647:F2647"/>
    <mergeCell ref="H2647:J2647"/>
    <mergeCell ref="E2648:F2648"/>
    <mergeCell ref="H2648:J2648"/>
    <mergeCell ref="K2648:L2648"/>
    <mergeCell ref="M2648:N2648"/>
    <mergeCell ref="A2651:C2651"/>
    <mergeCell ref="D2651:H2651"/>
    <mergeCell ref="A2652:N2652"/>
    <mergeCell ref="A2654:B2654"/>
    <mergeCell ref="E2654:G2654"/>
    <mergeCell ref="A2655:B2655"/>
    <mergeCell ref="E2655:H2655"/>
    <mergeCell ref="J2655:L2655"/>
    <mergeCell ref="A2656:B2656"/>
    <mergeCell ref="E2656:H2656"/>
    <mergeCell ref="J2656:N2656"/>
    <mergeCell ref="A2657:B2657"/>
    <mergeCell ref="E2657:I2657"/>
    <mergeCell ref="J2657:N2657"/>
    <mergeCell ref="A2658:B2658"/>
    <mergeCell ref="E2658:G2658"/>
    <mergeCell ref="H2658:I2658"/>
    <mergeCell ref="J2658:L2658"/>
    <mergeCell ref="M2658:N2658"/>
    <mergeCell ref="A2659:C2659"/>
    <mergeCell ref="D2659:L2659"/>
    <mergeCell ref="M2659:M2661"/>
    <mergeCell ref="N2659:N2661"/>
    <mergeCell ref="A2660:A2661"/>
    <mergeCell ref="B2660:B2661"/>
    <mergeCell ref="C2660:C2661"/>
    <mergeCell ref="D2660:D2661"/>
    <mergeCell ref="E2660:L2660"/>
    <mergeCell ref="E2661:K2661"/>
    <mergeCell ref="C2662:C2669"/>
    <mergeCell ref="E2662:J2662"/>
    <mergeCell ref="K2662:M2662"/>
    <mergeCell ref="E2663:F2663"/>
    <mergeCell ref="H2663:J2663"/>
    <mergeCell ref="K2663:L2663"/>
    <mergeCell ref="E2664:F2664"/>
    <mergeCell ref="H2664:J2664"/>
    <mergeCell ref="K2664:L2664"/>
    <mergeCell ref="E2665:F2665"/>
    <mergeCell ref="H2665:J2665"/>
    <mergeCell ref="K2665:L2665"/>
    <mergeCell ref="E2666:F2666"/>
    <mergeCell ref="H2666:J2666"/>
    <mergeCell ref="K2666:L2666"/>
    <mergeCell ref="E2667:F2667"/>
    <mergeCell ref="H2667:J2667"/>
    <mergeCell ref="K2667:L2667"/>
    <mergeCell ref="E2668:F2668"/>
    <mergeCell ref="H2668:J2668"/>
    <mergeCell ref="K2668:L2668"/>
    <mergeCell ref="E2669:F2669"/>
    <mergeCell ref="M2676:N2676"/>
    <mergeCell ref="A2679:C2679"/>
    <mergeCell ref="D2679:H2679"/>
    <mergeCell ref="H2669:J2669"/>
    <mergeCell ref="K2669:L2669"/>
    <mergeCell ref="E2670:F2670"/>
    <mergeCell ref="H2670:J2670"/>
    <mergeCell ref="K2670:L2670"/>
    <mergeCell ref="E2671:F2671"/>
    <mergeCell ref="H2671:J2671"/>
    <mergeCell ref="K2671:L2671"/>
    <mergeCell ref="E2672:F2672"/>
    <mergeCell ref="H2672:J2672"/>
    <mergeCell ref="E2673:F2673"/>
    <mergeCell ref="H2673:J2673"/>
    <mergeCell ref="E2674:F2674"/>
    <mergeCell ref="H2674:J2674"/>
    <mergeCell ref="E2675:F2675"/>
    <mergeCell ref="H2675:J2675"/>
    <mergeCell ref="E2676:F2676"/>
    <mergeCell ref="H2676:J2676"/>
    <mergeCell ref="K2676:L2676"/>
    <mergeCell ref="A2844:N2844"/>
    <mergeCell ref="A2845:B2845"/>
    <mergeCell ref="E2845:G2845"/>
    <mergeCell ref="A2846:B2846"/>
    <mergeCell ref="E2846:H2846"/>
    <mergeCell ref="J2846:L2846"/>
    <mergeCell ref="A2847:B2847"/>
    <mergeCell ref="E2847:H2847"/>
    <mergeCell ref="J2847:N2847"/>
    <mergeCell ref="A2848:B2848"/>
    <mergeCell ref="E2848:I2848"/>
    <mergeCell ref="J2848:N2848"/>
    <mergeCell ref="A2849:B2849"/>
    <mergeCell ref="E2849:G2849"/>
    <mergeCell ref="H2849:I2849"/>
    <mergeCell ref="J2849:L2849"/>
    <mergeCell ref="M2849:N2849"/>
    <mergeCell ref="A2850:C2850"/>
    <mergeCell ref="D2850:L2850"/>
    <mergeCell ref="M2850:M2852"/>
    <mergeCell ref="N2850:N2852"/>
    <mergeCell ref="A2851:A2852"/>
    <mergeCell ref="B2851:B2852"/>
    <mergeCell ref="C2851:C2852"/>
    <mergeCell ref="D2851:D2852"/>
    <mergeCell ref="E2851:L2851"/>
    <mergeCell ref="E2852:K2852"/>
    <mergeCell ref="C2853:C2860"/>
    <mergeCell ref="E2853:J2853"/>
    <mergeCell ref="K2853:M2853"/>
    <mergeCell ref="E2854:F2854"/>
    <mergeCell ref="H2854:J2854"/>
    <mergeCell ref="K2854:L2854"/>
    <mergeCell ref="E2855:F2855"/>
    <mergeCell ref="H2855:J2855"/>
    <mergeCell ref="K2855:L2855"/>
    <mergeCell ref="E2856:F2856"/>
    <mergeCell ref="H2856:J2856"/>
    <mergeCell ref="K2856:L2856"/>
    <mergeCell ref="E2857:F2857"/>
    <mergeCell ref="H2857:J2857"/>
    <mergeCell ref="K2857:L2857"/>
    <mergeCell ref="E2858:F2858"/>
    <mergeCell ref="H2858:J2858"/>
    <mergeCell ref="K2858:L2858"/>
    <mergeCell ref="E2859:F2859"/>
    <mergeCell ref="H2859:J2859"/>
    <mergeCell ref="K2859:L2859"/>
    <mergeCell ref="E2860:F2860"/>
    <mergeCell ref="M2867:N2867"/>
    <mergeCell ref="A2870:C2870"/>
    <mergeCell ref="D2870:H2870"/>
    <mergeCell ref="H2860:J2860"/>
    <mergeCell ref="K2860:L2860"/>
    <mergeCell ref="E2861:F2861"/>
    <mergeCell ref="H2861:J2861"/>
    <mergeCell ref="K2861:L2861"/>
    <mergeCell ref="E2862:F2862"/>
    <mergeCell ref="H2862:J2862"/>
    <mergeCell ref="K2862:L2862"/>
    <mergeCell ref="E2863:F2863"/>
    <mergeCell ref="H2863:J2863"/>
    <mergeCell ref="E2864:F2864"/>
    <mergeCell ref="H2864:J2864"/>
    <mergeCell ref="E2865:F2865"/>
    <mergeCell ref="H2865:J2865"/>
    <mergeCell ref="E2866:F2866"/>
    <mergeCell ref="H2866:J2866"/>
    <mergeCell ref="E2867:F2867"/>
    <mergeCell ref="H2867:J2867"/>
    <mergeCell ref="K2867:L2867"/>
  </mergeCells>
  <pageMargins left="0.95" right="0.7" top="1.155" bottom="0.25" header="0.3" footer="0.3"/>
  <pageSetup scale="9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56"/>
  <sheetViews>
    <sheetView topLeftCell="A109" zoomScale="85" zoomScaleNormal="85" workbookViewId="0">
      <selection activeCell="I446" sqref="I446"/>
    </sheetView>
  </sheetViews>
  <sheetFormatPr defaultColWidth="8.85546875" defaultRowHeight="15"/>
  <cols>
    <col min="3" max="3" width="31.42578125" customWidth="1"/>
    <col min="4" max="4" width="9.42578125" customWidth="1"/>
    <col min="5" max="5" width="5.28515625" customWidth="1"/>
    <col min="6" max="6" width="6.7109375" customWidth="1"/>
    <col min="7" max="8" width="5.42578125" customWidth="1"/>
    <col min="9" max="9" width="5" customWidth="1"/>
    <col min="10" max="10" width="4.28515625" customWidth="1"/>
    <col min="11" max="11" width="5.7109375" customWidth="1"/>
    <col min="12" max="12" width="7" customWidth="1"/>
    <col min="13" max="13" width="9.28515625" bestFit="1" customWidth="1"/>
    <col min="14" max="14" width="9" customWidth="1"/>
  </cols>
  <sheetData>
    <row r="1" spans="1:20" s="6" customFormat="1" ht="70.5" customHeight="1">
      <c r="A1" s="1176" t="s">
        <v>14</v>
      </c>
      <c r="B1" s="1176"/>
      <c r="C1" s="1176"/>
      <c r="D1" s="1176"/>
      <c r="E1" s="1176"/>
      <c r="F1" s="1176"/>
      <c r="G1" s="1176"/>
      <c r="H1" s="1176"/>
      <c r="I1" s="1176"/>
      <c r="J1" s="1176"/>
      <c r="K1" s="1176"/>
      <c r="L1" s="1176"/>
      <c r="M1" s="1176"/>
      <c r="N1" s="1176"/>
      <c r="O1" s="5"/>
      <c r="P1" s="5"/>
    </row>
    <row r="2" spans="1:20" ht="15" customHeight="1">
      <c r="A2" s="1207" t="s">
        <v>23</v>
      </c>
      <c r="B2" s="1209"/>
      <c r="C2" s="119">
        <v>44599</v>
      </c>
      <c r="D2" s="32"/>
      <c r="E2" s="1207" t="s">
        <v>21</v>
      </c>
      <c r="F2" s="1208"/>
      <c r="G2" s="1208"/>
      <c r="H2" s="1208"/>
      <c r="I2" s="1209"/>
      <c r="J2" s="1281"/>
      <c r="K2" s="1211"/>
      <c r="L2" s="1211"/>
      <c r="M2" s="1211"/>
      <c r="N2" s="1212"/>
      <c r="O2" s="2"/>
      <c r="P2" s="2"/>
    </row>
    <row r="3" spans="1:20" ht="15.75" customHeight="1">
      <c r="A3" s="1214" t="s">
        <v>26</v>
      </c>
      <c r="B3" s="1216"/>
      <c r="C3" s="127" t="s">
        <v>27</v>
      </c>
      <c r="D3" s="98"/>
      <c r="E3" s="1214" t="s">
        <v>20</v>
      </c>
      <c r="F3" s="1215"/>
      <c r="G3" s="1215"/>
      <c r="H3" s="1215"/>
      <c r="I3" s="1216"/>
      <c r="J3" s="1342">
        <v>44593</v>
      </c>
      <c r="K3" s="1343"/>
      <c r="L3" s="1343"/>
      <c r="M3" s="1343"/>
      <c r="N3" s="1344"/>
      <c r="O3" s="2"/>
      <c r="P3" s="2"/>
    </row>
    <row r="4" spans="1:20" ht="17.25" customHeight="1">
      <c r="A4" s="1214" t="s">
        <v>15</v>
      </c>
      <c r="B4" s="1216"/>
      <c r="C4" s="127" t="s">
        <v>17</v>
      </c>
      <c r="D4" s="98"/>
      <c r="E4" s="1214" t="s">
        <v>18</v>
      </c>
      <c r="F4" s="1215"/>
      <c r="G4" s="1215"/>
      <c r="H4" s="1215"/>
      <c r="I4" s="1216"/>
      <c r="J4" s="1151" t="s">
        <v>164</v>
      </c>
      <c r="K4" s="1153"/>
      <c r="L4" s="1153"/>
      <c r="M4" s="1153"/>
      <c r="N4" s="1154"/>
      <c r="O4" s="2"/>
      <c r="P4" s="2"/>
    </row>
    <row r="5" spans="1:20" ht="17.25" customHeight="1">
      <c r="A5" s="1214" t="s">
        <v>16</v>
      </c>
      <c r="B5" s="1216"/>
      <c r="C5" s="127">
        <v>90087576</v>
      </c>
      <c r="D5" s="32"/>
      <c r="E5" s="1207" t="s">
        <v>19</v>
      </c>
      <c r="F5" s="1208"/>
      <c r="G5" s="1208"/>
      <c r="H5" s="1208"/>
      <c r="I5" s="1209"/>
      <c r="J5" s="1148" t="s">
        <v>78</v>
      </c>
      <c r="K5" s="1283"/>
      <c r="L5" s="1283"/>
      <c r="M5" s="1283"/>
      <c r="N5" s="1149"/>
      <c r="O5" s="2"/>
      <c r="P5" s="2"/>
    </row>
    <row r="6" spans="1:20" ht="13.5" customHeight="1">
      <c r="A6" s="1151" t="s">
        <v>0</v>
      </c>
      <c r="B6" s="1154"/>
      <c r="C6" s="129">
        <v>8220348487895</v>
      </c>
      <c r="D6" s="97"/>
      <c r="E6" s="1214" t="s">
        <v>22</v>
      </c>
      <c r="F6" s="1215"/>
      <c r="G6" s="1216"/>
      <c r="H6" s="1151" t="s">
        <v>79</v>
      </c>
      <c r="I6" s="1154"/>
      <c r="J6" s="1214" t="s">
        <v>24</v>
      </c>
      <c r="K6" s="1215"/>
      <c r="L6" s="1216"/>
      <c r="M6" s="1151" t="s">
        <v>165</v>
      </c>
      <c r="N6" s="1154"/>
      <c r="O6" s="4"/>
      <c r="P6" s="1"/>
    </row>
    <row r="7" spans="1:20" ht="18.75" customHeight="1">
      <c r="A7" s="1151" t="s">
        <v>1</v>
      </c>
      <c r="B7" s="1153"/>
      <c r="C7" s="1154"/>
      <c r="D7" s="1155" t="s">
        <v>2</v>
      </c>
      <c r="E7" s="1156"/>
      <c r="F7" s="1156"/>
      <c r="G7" s="1156"/>
      <c r="H7" s="1156"/>
      <c r="I7" s="1156"/>
      <c r="J7" s="1156"/>
      <c r="K7" s="1156"/>
      <c r="L7" s="1157"/>
      <c r="M7" s="1158" t="s">
        <v>10</v>
      </c>
      <c r="N7" s="1158" t="s">
        <v>11</v>
      </c>
      <c r="O7" s="1"/>
      <c r="P7" s="1"/>
    </row>
    <row r="8" spans="1:20" ht="18.75" customHeight="1">
      <c r="A8" s="1161" t="s">
        <v>3</v>
      </c>
      <c r="B8" s="1161" t="s">
        <v>4</v>
      </c>
      <c r="C8" s="1163" t="s">
        <v>5</v>
      </c>
      <c r="D8" s="1165" t="s">
        <v>6</v>
      </c>
      <c r="E8" s="1151" t="s">
        <v>7</v>
      </c>
      <c r="F8" s="1153"/>
      <c r="G8" s="1153"/>
      <c r="H8" s="1153"/>
      <c r="I8" s="1153"/>
      <c r="J8" s="1153"/>
      <c r="K8" s="1153"/>
      <c r="L8" s="1154"/>
      <c r="M8" s="1159"/>
      <c r="N8" s="1159"/>
      <c r="O8" s="1"/>
      <c r="P8" s="1"/>
    </row>
    <row r="9" spans="1:20" ht="18.75">
      <c r="A9" s="1162"/>
      <c r="B9" s="1162"/>
      <c r="C9" s="1164"/>
      <c r="D9" s="1569"/>
      <c r="E9" s="1151" t="s">
        <v>8</v>
      </c>
      <c r="F9" s="1153"/>
      <c r="G9" s="1153"/>
      <c r="H9" s="1153"/>
      <c r="I9" s="1153"/>
      <c r="J9" s="1153"/>
      <c r="K9" s="1154"/>
      <c r="L9" s="23" t="s">
        <v>9</v>
      </c>
      <c r="M9" s="1160"/>
      <c r="N9" s="1160"/>
      <c r="O9" s="1"/>
      <c r="P9" s="1"/>
    </row>
    <row r="10" spans="1:20" ht="18.75" customHeight="1">
      <c r="A10" s="1308"/>
      <c r="B10" s="1310"/>
      <c r="C10" s="1313" t="s">
        <v>163</v>
      </c>
      <c r="D10" s="1315" t="s">
        <v>29</v>
      </c>
      <c r="E10" s="1317"/>
      <c r="F10" s="1318"/>
      <c r="G10" s="1321"/>
      <c r="H10" s="1322"/>
      <c r="I10" s="1321"/>
      <c r="J10" s="1322"/>
      <c r="K10" s="1321"/>
      <c r="L10" s="1322"/>
      <c r="M10" s="1325"/>
      <c r="N10" s="1325"/>
      <c r="O10" s="1"/>
      <c r="P10" s="1"/>
    </row>
    <row r="11" spans="1:20" ht="24">
      <c r="A11" s="1309"/>
      <c r="B11" s="1311"/>
      <c r="C11" s="1314"/>
      <c r="D11" s="1316"/>
      <c r="E11" s="1319"/>
      <c r="F11" s="1320"/>
      <c r="G11" s="1323"/>
      <c r="H11" s="1324"/>
      <c r="I11" s="1323"/>
      <c r="J11" s="1324"/>
      <c r="K11" s="1323"/>
      <c r="L11" s="1324"/>
      <c r="M11" s="1326"/>
      <c r="N11" s="1326"/>
      <c r="O11" s="1"/>
      <c r="P11" s="84"/>
      <c r="Q11" s="101"/>
      <c r="R11" s="101"/>
      <c r="S11" s="102"/>
      <c r="T11" s="101"/>
    </row>
    <row r="12" spans="1:20" ht="15" customHeight="1">
      <c r="A12" s="1309"/>
      <c r="B12" s="1311"/>
      <c r="C12" s="1314"/>
      <c r="D12" s="29"/>
      <c r="E12" s="1449" t="s">
        <v>30</v>
      </c>
      <c r="F12" s="1451"/>
      <c r="G12" s="1331" t="s">
        <v>165</v>
      </c>
      <c r="H12" s="1332"/>
      <c r="I12" s="163"/>
      <c r="J12" s="163"/>
      <c r="K12" s="163"/>
      <c r="L12" s="163"/>
      <c r="M12" s="1613">
        <v>44593</v>
      </c>
      <c r="N12" s="1614"/>
      <c r="O12" s="1"/>
      <c r="P12" s="84"/>
      <c r="Q12" s="101"/>
      <c r="R12" s="101"/>
      <c r="S12" s="102"/>
      <c r="T12" s="101"/>
    </row>
    <row r="13" spans="1:20" ht="15" customHeight="1">
      <c r="A13" s="1309"/>
      <c r="B13" s="1311"/>
      <c r="C13" s="1314"/>
      <c r="D13" s="29"/>
      <c r="E13" s="1452"/>
      <c r="F13" s="1454"/>
      <c r="G13" s="1335"/>
      <c r="H13" s="1336"/>
      <c r="I13" s="163"/>
      <c r="J13" s="163"/>
      <c r="K13" s="163"/>
      <c r="L13" s="163"/>
      <c r="M13" s="1615"/>
      <c r="N13" s="1616"/>
      <c r="O13" s="1"/>
      <c r="P13" s="103"/>
      <c r="Q13" s="101"/>
      <c r="R13" s="101"/>
      <c r="S13" s="102"/>
      <c r="T13" s="101"/>
    </row>
    <row r="14" spans="1:20" ht="15" customHeight="1">
      <c r="A14" s="1309"/>
      <c r="B14" s="1311"/>
      <c r="C14" s="1314"/>
      <c r="D14" s="139"/>
      <c r="E14" s="164"/>
      <c r="F14" s="164"/>
      <c r="G14" s="165"/>
      <c r="H14" s="165"/>
      <c r="I14" s="1410" t="s">
        <v>166</v>
      </c>
      <c r="J14" s="1411"/>
      <c r="K14" s="1411"/>
      <c r="L14" s="1411"/>
      <c r="M14" s="1411"/>
      <c r="N14" s="1412"/>
      <c r="O14" s="1"/>
      <c r="P14" s="84"/>
      <c r="Q14" s="101"/>
      <c r="R14" s="101"/>
      <c r="S14" s="102"/>
      <c r="T14" s="101"/>
    </row>
    <row r="15" spans="1:20" ht="15" customHeight="1">
      <c r="A15" s="1309"/>
      <c r="B15" s="1311"/>
      <c r="C15" s="1314"/>
      <c r="D15" s="139"/>
      <c r="E15" s="116"/>
      <c r="F15" s="116"/>
      <c r="G15" s="32"/>
      <c r="H15" s="32"/>
      <c r="I15" s="1413"/>
      <c r="J15" s="1414"/>
      <c r="K15" s="1414"/>
      <c r="L15" s="1414"/>
      <c r="M15" s="1414"/>
      <c r="N15" s="1415"/>
      <c r="O15" s="1"/>
      <c r="P15" s="84"/>
      <c r="Q15" s="101"/>
      <c r="R15" s="101"/>
      <c r="S15" s="102"/>
      <c r="T15" s="101"/>
    </row>
    <row r="16" spans="1:20" ht="15" customHeight="1">
      <c r="A16" s="1309"/>
      <c r="B16" s="1311"/>
      <c r="C16" s="1314"/>
      <c r="D16" s="139"/>
      <c r="E16" s="116"/>
      <c r="F16" s="116"/>
      <c r="G16" s="116"/>
      <c r="H16" s="116"/>
      <c r="I16" s="1413"/>
      <c r="J16" s="1414"/>
      <c r="K16" s="1414"/>
      <c r="L16" s="1414"/>
      <c r="M16" s="1414"/>
      <c r="N16" s="1415"/>
      <c r="O16" s="1"/>
      <c r="P16" s="84"/>
      <c r="Q16" s="101"/>
      <c r="R16" s="101"/>
      <c r="S16" s="102"/>
      <c r="T16" s="101"/>
    </row>
    <row r="17" spans="1:20" ht="15" customHeight="1">
      <c r="A17" s="1309"/>
      <c r="B17" s="1311"/>
      <c r="C17" s="1314"/>
      <c r="D17" s="139"/>
      <c r="E17" s="116"/>
      <c r="F17" s="116"/>
      <c r="G17" s="116"/>
      <c r="H17" s="116"/>
      <c r="I17" s="1416"/>
      <c r="J17" s="1417"/>
      <c r="K17" s="1417"/>
      <c r="L17" s="1417"/>
      <c r="M17" s="1417"/>
      <c r="N17" s="1418"/>
      <c r="O17" s="1"/>
      <c r="P17" s="84"/>
      <c r="Q17" s="101"/>
      <c r="R17" s="101"/>
      <c r="S17" s="102"/>
      <c r="T17" s="101"/>
    </row>
    <row r="18" spans="1:20" ht="15" customHeight="1">
      <c r="A18" s="1309"/>
      <c r="B18" s="1311"/>
      <c r="C18" s="1314"/>
      <c r="D18" s="139"/>
      <c r="E18" s="116"/>
      <c r="F18" s="116"/>
      <c r="G18" s="117"/>
      <c r="H18" s="117"/>
      <c r="I18" s="117"/>
      <c r="J18" s="117"/>
      <c r="K18" s="117"/>
      <c r="L18" s="117"/>
      <c r="M18" s="117"/>
      <c r="N18" s="32"/>
      <c r="O18" s="1"/>
      <c r="P18" s="84"/>
      <c r="Q18" s="101"/>
      <c r="R18" s="101"/>
      <c r="S18" s="102"/>
      <c r="T18" s="101"/>
    </row>
    <row r="19" spans="1:20" ht="15" customHeight="1">
      <c r="A19" s="1309"/>
      <c r="B19" s="1311"/>
      <c r="C19" s="1314"/>
      <c r="D19" s="139"/>
      <c r="E19" s="116"/>
      <c r="F19" s="116"/>
      <c r="G19" s="117"/>
      <c r="H19" s="117"/>
      <c r="I19" s="117"/>
      <c r="J19" s="117"/>
      <c r="K19" s="117"/>
      <c r="L19" s="117"/>
      <c r="M19" s="117"/>
      <c r="N19" s="32"/>
      <c r="O19" s="1"/>
      <c r="P19" s="84"/>
      <c r="Q19" s="101"/>
      <c r="R19" s="101"/>
      <c r="S19" s="102"/>
      <c r="T19" s="101"/>
    </row>
    <row r="20" spans="1:20" ht="15" customHeight="1">
      <c r="A20" s="1309"/>
      <c r="B20" s="1311"/>
      <c r="C20" s="1314"/>
      <c r="D20" s="139"/>
      <c r="E20" s="116"/>
      <c r="F20" s="116"/>
      <c r="G20" s="117"/>
      <c r="H20" s="117"/>
      <c r="I20" s="117"/>
      <c r="J20" s="117"/>
      <c r="K20" s="117"/>
      <c r="L20" s="117"/>
      <c r="M20" s="117"/>
      <c r="N20" s="32"/>
      <c r="O20" s="1"/>
      <c r="P20" s="84"/>
      <c r="Q20" s="101"/>
      <c r="R20" s="101"/>
      <c r="S20" s="102"/>
      <c r="T20" s="101"/>
    </row>
    <row r="21" spans="1:20" ht="15" customHeight="1">
      <c r="A21" s="1309"/>
      <c r="B21" s="1311"/>
      <c r="C21" s="1314"/>
      <c r="D21" s="139"/>
      <c r="E21" s="116"/>
      <c r="F21" s="116"/>
      <c r="G21" s="116"/>
      <c r="H21" s="116"/>
      <c r="I21" s="116"/>
      <c r="J21" s="116"/>
      <c r="K21" s="114"/>
      <c r="L21" s="114"/>
      <c r="M21" s="132"/>
      <c r="N21" s="32"/>
      <c r="O21" s="1"/>
      <c r="P21" s="84"/>
      <c r="Q21" s="101"/>
      <c r="R21" s="101"/>
      <c r="S21" s="102"/>
      <c r="T21" s="101"/>
    </row>
    <row r="22" spans="1:20" ht="15" customHeight="1">
      <c r="A22" s="1361"/>
      <c r="B22" s="1362"/>
      <c r="C22" s="1656"/>
      <c r="D22" s="139"/>
      <c r="E22" s="116"/>
      <c r="F22" s="116"/>
      <c r="G22" s="116"/>
      <c r="H22" s="116"/>
      <c r="I22" s="116"/>
      <c r="J22" s="116"/>
      <c r="K22" s="114"/>
      <c r="L22" s="114"/>
      <c r="M22" s="132"/>
      <c r="N22" s="32"/>
      <c r="P22" s="84"/>
      <c r="Q22" s="101"/>
      <c r="R22" s="101"/>
      <c r="S22" s="102"/>
      <c r="T22" s="101"/>
    </row>
    <row r="23" spans="1:20" ht="15" customHeight="1">
      <c r="A23" s="88"/>
      <c r="B23" s="88"/>
      <c r="C23" s="88"/>
      <c r="D23" s="32"/>
      <c r="E23" s="116"/>
      <c r="F23" s="116"/>
      <c r="G23" s="118"/>
      <c r="H23" s="118"/>
      <c r="I23" s="118"/>
      <c r="J23" s="118"/>
      <c r="K23" s="118"/>
      <c r="L23" s="118"/>
      <c r="M23" s="129"/>
      <c r="N23" s="135"/>
      <c r="P23" s="84"/>
      <c r="Q23" s="101"/>
      <c r="R23" s="101"/>
      <c r="S23" s="101"/>
      <c r="T23" s="101"/>
    </row>
    <row r="24" spans="1:20" ht="12" customHeight="1">
      <c r="A24" s="93"/>
      <c r="B24" s="93"/>
      <c r="C24" s="93"/>
      <c r="D24" s="93"/>
      <c r="E24" s="94"/>
      <c r="F24" s="94"/>
      <c r="G24" s="94"/>
      <c r="H24" s="94"/>
      <c r="I24" s="95"/>
      <c r="J24" s="95"/>
      <c r="K24" s="96"/>
      <c r="L24" s="96"/>
      <c r="M24" s="93"/>
      <c r="N24" s="93"/>
      <c r="P24" s="104"/>
      <c r="Q24" s="102"/>
      <c r="R24" s="101"/>
      <c r="S24" s="101"/>
      <c r="T24" s="101"/>
    </row>
    <row r="25" spans="1:20" ht="12" customHeight="1">
      <c r="A25" s="93"/>
      <c r="B25" s="93"/>
      <c r="C25" s="93"/>
      <c r="D25" s="93"/>
      <c r="E25" s="94"/>
      <c r="F25" s="94"/>
      <c r="G25" s="94"/>
      <c r="H25" s="94"/>
      <c r="I25" s="95"/>
      <c r="J25" s="95"/>
      <c r="K25" s="96"/>
      <c r="L25" s="96"/>
      <c r="M25" s="93"/>
      <c r="N25" s="93"/>
      <c r="P25" s="104"/>
      <c r="Q25" s="102"/>
      <c r="R25" s="101"/>
      <c r="S25" s="101"/>
      <c r="T25" s="101"/>
    </row>
    <row r="26" spans="1:20" ht="12" customHeight="1">
      <c r="A26" s="93"/>
      <c r="B26" s="93"/>
      <c r="C26" s="93"/>
      <c r="D26" s="93"/>
      <c r="E26" s="94"/>
      <c r="F26" s="94"/>
      <c r="G26" s="94"/>
      <c r="H26" s="94"/>
      <c r="I26" s="95"/>
      <c r="J26" s="95"/>
      <c r="K26" s="96"/>
      <c r="L26" s="96"/>
      <c r="M26" s="93"/>
      <c r="N26" s="93"/>
      <c r="P26" s="104"/>
      <c r="Q26" s="102"/>
      <c r="R26" s="101"/>
      <c r="S26" s="101"/>
      <c r="T26" s="101"/>
    </row>
    <row r="27" spans="1:20" ht="12" customHeight="1">
      <c r="A27" s="93"/>
      <c r="B27" s="93"/>
      <c r="C27" s="93"/>
      <c r="D27" s="93"/>
      <c r="E27" s="94"/>
      <c r="F27" s="94"/>
      <c r="G27" s="94"/>
      <c r="H27" s="94"/>
      <c r="I27" s="95"/>
      <c r="J27" s="95"/>
      <c r="K27" s="96"/>
      <c r="L27" s="96"/>
      <c r="M27" s="93"/>
      <c r="N27" s="93"/>
      <c r="P27" s="104"/>
      <c r="Q27" s="102"/>
      <c r="R27" s="101"/>
      <c r="S27" s="101"/>
      <c r="T27" s="101"/>
    </row>
    <row r="28" spans="1:20" ht="15" customHeight="1">
      <c r="E28" s="120"/>
      <c r="F28" s="120"/>
      <c r="G28" s="120"/>
      <c r="H28" s="120"/>
      <c r="I28" s="1294"/>
      <c r="J28" s="1294"/>
      <c r="K28" s="120"/>
      <c r="L28" s="120"/>
    </row>
    <row r="29" spans="1:20" s="21" customFormat="1" ht="18.75">
      <c r="A29" s="1140" t="s">
        <v>12</v>
      </c>
      <c r="B29" s="1140"/>
      <c r="C29" s="1140"/>
      <c r="D29" s="1141" t="s">
        <v>25</v>
      </c>
      <c r="E29" s="1141"/>
      <c r="F29" s="1141"/>
      <c r="G29" s="1141"/>
      <c r="H29" s="1141"/>
      <c r="I29" s="19"/>
      <c r="J29" s="5"/>
      <c r="K29" s="5"/>
      <c r="L29" s="138" t="s">
        <v>13</v>
      </c>
      <c r="M29" s="138"/>
      <c r="N29" s="138"/>
      <c r="O29" s="20"/>
      <c r="P29" s="19"/>
    </row>
    <row r="30" spans="1:20" s="6" customFormat="1" ht="73.5" customHeight="1">
      <c r="A30" s="1176" t="s">
        <v>14</v>
      </c>
      <c r="B30" s="1176"/>
      <c r="C30" s="1176"/>
      <c r="D30" s="1176"/>
      <c r="E30" s="1176"/>
      <c r="F30" s="1176"/>
      <c r="G30" s="1176"/>
      <c r="H30" s="1176"/>
      <c r="I30" s="1176"/>
      <c r="J30" s="1176"/>
      <c r="K30" s="1176"/>
      <c r="L30" s="1176"/>
      <c r="M30" s="1176"/>
      <c r="N30" s="1176"/>
      <c r="O30" s="5"/>
      <c r="P30" s="5"/>
    </row>
    <row r="31" spans="1:20" ht="15" customHeight="1">
      <c r="A31" s="1206" t="s">
        <v>23</v>
      </c>
      <c r="B31" s="1206"/>
      <c r="C31" s="119">
        <v>44599</v>
      </c>
      <c r="D31" s="32"/>
      <c r="E31" s="1207" t="s">
        <v>21</v>
      </c>
      <c r="F31" s="1208"/>
      <c r="G31" s="1208"/>
      <c r="H31" s="1208"/>
      <c r="I31" s="1209"/>
      <c r="J31" s="1281"/>
      <c r="K31" s="1211"/>
      <c r="L31" s="1211"/>
      <c r="M31" s="1211"/>
      <c r="N31" s="1212"/>
      <c r="O31" s="2"/>
      <c r="P31" s="2"/>
    </row>
    <row r="32" spans="1:20" ht="15.75" customHeight="1">
      <c r="A32" s="1213" t="s">
        <v>26</v>
      </c>
      <c r="B32" s="1213"/>
      <c r="C32" s="127" t="s">
        <v>27</v>
      </c>
      <c r="D32" s="98"/>
      <c r="E32" s="1214" t="s">
        <v>20</v>
      </c>
      <c r="F32" s="1215"/>
      <c r="G32" s="1215"/>
      <c r="H32" s="1215"/>
      <c r="I32" s="1216"/>
      <c r="J32" s="1342">
        <v>44593</v>
      </c>
      <c r="K32" s="1343"/>
      <c r="L32" s="1343"/>
      <c r="M32" s="1343"/>
      <c r="N32" s="1344"/>
      <c r="O32" s="2"/>
      <c r="P32" s="2"/>
    </row>
    <row r="33" spans="1:20" ht="17.25" customHeight="1">
      <c r="A33" s="1213" t="s">
        <v>15</v>
      </c>
      <c r="B33" s="1213"/>
      <c r="C33" s="127" t="s">
        <v>17</v>
      </c>
      <c r="D33" s="98"/>
      <c r="E33" s="1214" t="s">
        <v>18</v>
      </c>
      <c r="F33" s="1215"/>
      <c r="G33" s="1215"/>
      <c r="H33" s="1215"/>
      <c r="I33" s="1216"/>
      <c r="J33" s="1184" t="s">
        <v>167</v>
      </c>
      <c r="K33" s="1184"/>
      <c r="L33" s="1184"/>
      <c r="M33" s="1184"/>
      <c r="N33" s="1184"/>
      <c r="O33" s="2"/>
      <c r="P33" s="2"/>
    </row>
    <row r="34" spans="1:20" ht="17.25" customHeight="1">
      <c r="A34" s="1213" t="s">
        <v>16</v>
      </c>
      <c r="B34" s="1213"/>
      <c r="C34" s="127">
        <v>90014430</v>
      </c>
      <c r="D34" s="32"/>
      <c r="E34" s="1206" t="s">
        <v>19</v>
      </c>
      <c r="F34" s="1206"/>
      <c r="G34" s="1206"/>
      <c r="H34" s="1206"/>
      <c r="I34" s="1206"/>
      <c r="J34" s="1191" t="s">
        <v>139</v>
      </c>
      <c r="K34" s="1191"/>
      <c r="L34" s="1191"/>
      <c r="M34" s="1191"/>
      <c r="N34" s="1191"/>
      <c r="O34" s="2"/>
      <c r="P34" s="2"/>
    </row>
    <row r="35" spans="1:20" ht="13.5" customHeight="1">
      <c r="A35" s="1184" t="s">
        <v>0</v>
      </c>
      <c r="B35" s="1184"/>
      <c r="C35" s="129"/>
      <c r="D35" s="97"/>
      <c r="E35" s="1213" t="s">
        <v>22</v>
      </c>
      <c r="F35" s="1213"/>
      <c r="G35" s="1213"/>
      <c r="H35" s="1184" t="s">
        <v>87</v>
      </c>
      <c r="I35" s="1184"/>
      <c r="J35" s="1213" t="s">
        <v>24</v>
      </c>
      <c r="K35" s="1213"/>
      <c r="L35" s="1213"/>
      <c r="M35" s="1282" t="s">
        <v>168</v>
      </c>
      <c r="N35" s="1282"/>
      <c r="O35" s="4"/>
      <c r="P35" s="1"/>
    </row>
    <row r="36" spans="1:20" ht="18.75">
      <c r="A36" s="1151" t="s">
        <v>1</v>
      </c>
      <c r="B36" s="1153"/>
      <c r="C36" s="1154"/>
      <c r="D36" s="1155" t="s">
        <v>2</v>
      </c>
      <c r="E36" s="1156"/>
      <c r="F36" s="1156"/>
      <c r="G36" s="1156"/>
      <c r="H36" s="1156"/>
      <c r="I36" s="1156"/>
      <c r="J36" s="1156"/>
      <c r="K36" s="1156"/>
      <c r="L36" s="1157"/>
      <c r="M36" s="1158" t="s">
        <v>10</v>
      </c>
      <c r="N36" s="1158" t="s">
        <v>11</v>
      </c>
      <c r="O36" s="1"/>
      <c r="P36" s="1"/>
    </row>
    <row r="37" spans="1:20" ht="18.75">
      <c r="A37" s="1161" t="s">
        <v>3</v>
      </c>
      <c r="B37" s="1161" t="s">
        <v>4</v>
      </c>
      <c r="C37" s="1163" t="s">
        <v>5</v>
      </c>
      <c r="D37" s="1165" t="s">
        <v>6</v>
      </c>
      <c r="E37" s="1151" t="s">
        <v>7</v>
      </c>
      <c r="F37" s="1153"/>
      <c r="G37" s="1153"/>
      <c r="H37" s="1153"/>
      <c r="I37" s="1153"/>
      <c r="J37" s="1153"/>
      <c r="K37" s="1153"/>
      <c r="L37" s="1154"/>
      <c r="M37" s="1159"/>
      <c r="N37" s="1159"/>
      <c r="O37" s="1"/>
      <c r="P37" s="1"/>
    </row>
    <row r="38" spans="1:20" ht="18.75">
      <c r="A38" s="1162"/>
      <c r="B38" s="1162"/>
      <c r="C38" s="1164"/>
      <c r="D38" s="1166"/>
      <c r="E38" s="1151" t="s">
        <v>8</v>
      </c>
      <c r="F38" s="1153"/>
      <c r="G38" s="1153"/>
      <c r="H38" s="1153"/>
      <c r="I38" s="1153"/>
      <c r="J38" s="1153"/>
      <c r="K38" s="1154"/>
      <c r="L38" s="23" t="s">
        <v>9</v>
      </c>
      <c r="M38" s="1160"/>
      <c r="N38" s="1160"/>
      <c r="O38" s="1"/>
      <c r="P38" s="1"/>
    </row>
    <row r="39" spans="1:20" ht="18.75" customHeight="1">
      <c r="A39" s="1670"/>
      <c r="B39" s="1369"/>
      <c r="C39" s="1672"/>
      <c r="D39" s="1315" t="s">
        <v>29</v>
      </c>
      <c r="E39" s="1317"/>
      <c r="F39" s="1318"/>
      <c r="G39" s="1321"/>
      <c r="H39" s="1322"/>
      <c r="I39" s="1449"/>
      <c r="J39" s="1451"/>
      <c r="K39" s="1321"/>
      <c r="L39" s="1322"/>
      <c r="M39" s="1325"/>
      <c r="N39" s="1325"/>
      <c r="O39" s="1"/>
      <c r="P39" s="1"/>
    </row>
    <row r="40" spans="1:20" ht="19.5" customHeight="1">
      <c r="A40" s="1670"/>
      <c r="B40" s="1369"/>
      <c r="C40" s="1672"/>
      <c r="D40" s="1316"/>
      <c r="E40" s="1319"/>
      <c r="F40" s="1320"/>
      <c r="G40" s="1323"/>
      <c r="H40" s="1324"/>
      <c r="I40" s="1452"/>
      <c r="J40" s="1454"/>
      <c r="K40" s="1323"/>
      <c r="L40" s="1324"/>
      <c r="M40" s="1326"/>
      <c r="N40" s="1326"/>
      <c r="O40" s="1"/>
      <c r="P40" s="84"/>
      <c r="Q40" s="101"/>
      <c r="R40" s="101"/>
      <c r="S40" s="102"/>
      <c r="T40" s="101"/>
    </row>
    <row r="41" spans="1:20" ht="15" customHeight="1">
      <c r="A41" s="1670"/>
      <c r="B41" s="1369"/>
      <c r="C41" s="1672"/>
      <c r="D41" s="1664">
        <v>1810</v>
      </c>
      <c r="E41" s="1666" t="s">
        <v>170</v>
      </c>
      <c r="F41" s="1667"/>
      <c r="G41" s="1541" t="s">
        <v>165</v>
      </c>
      <c r="H41" s="1542"/>
      <c r="I41" s="1449">
        <v>17731</v>
      </c>
      <c r="J41" s="1451"/>
      <c r="K41" s="1449"/>
      <c r="L41" s="1451"/>
      <c r="M41" s="1671"/>
      <c r="N41" s="1451"/>
      <c r="O41" s="1"/>
      <c r="P41" s="84"/>
      <c r="Q41" s="101"/>
      <c r="R41" s="101"/>
      <c r="S41" s="102"/>
      <c r="T41" s="101"/>
    </row>
    <row r="42" spans="1:20" ht="34.5" customHeight="1">
      <c r="A42" s="1670"/>
      <c r="B42" s="1369"/>
      <c r="C42" s="1672"/>
      <c r="D42" s="1665"/>
      <c r="E42" s="1668"/>
      <c r="F42" s="1669"/>
      <c r="G42" s="1545"/>
      <c r="H42" s="1546"/>
      <c r="I42" s="1452"/>
      <c r="J42" s="1454"/>
      <c r="K42" s="1452"/>
      <c r="L42" s="1454"/>
      <c r="M42" s="1452"/>
      <c r="N42" s="1454"/>
      <c r="O42" s="1"/>
      <c r="P42" s="103"/>
      <c r="Q42" s="101"/>
      <c r="R42" s="101"/>
      <c r="S42" s="102"/>
      <c r="T42" s="101"/>
    </row>
    <row r="43" spans="1:20" ht="15" customHeight="1">
      <c r="A43" s="1670"/>
      <c r="B43" s="1369"/>
      <c r="C43" s="1672"/>
      <c r="D43" s="1664">
        <v>1811</v>
      </c>
      <c r="E43" s="1666" t="s">
        <v>170</v>
      </c>
      <c r="F43" s="1667"/>
      <c r="G43" s="1541" t="s">
        <v>169</v>
      </c>
      <c r="H43" s="1542"/>
      <c r="I43" s="1449">
        <v>17340</v>
      </c>
      <c r="J43" s="1451"/>
      <c r="K43" s="1449"/>
      <c r="L43" s="1451"/>
      <c r="M43" s="1671">
        <v>44593</v>
      </c>
      <c r="N43" s="1451"/>
      <c r="O43" s="1"/>
      <c r="P43" s="84"/>
      <c r="Q43" s="101"/>
      <c r="R43" s="101"/>
      <c r="S43" s="102"/>
      <c r="T43" s="101"/>
    </row>
    <row r="44" spans="1:20" ht="30.75" customHeight="1">
      <c r="A44" s="1670"/>
      <c r="B44" s="1369"/>
      <c r="C44" s="1672"/>
      <c r="D44" s="1665"/>
      <c r="E44" s="1668"/>
      <c r="F44" s="1669"/>
      <c r="G44" s="1545"/>
      <c r="H44" s="1546"/>
      <c r="I44" s="1452"/>
      <c r="J44" s="1454"/>
      <c r="K44" s="1452"/>
      <c r="L44" s="1454"/>
      <c r="M44" s="1452"/>
      <c r="N44" s="1454"/>
      <c r="O44" s="1"/>
      <c r="P44" s="84"/>
      <c r="Q44" s="101"/>
      <c r="R44" s="101"/>
      <c r="S44" s="102"/>
      <c r="T44" s="101"/>
    </row>
    <row r="45" spans="1:20" ht="15" customHeight="1">
      <c r="A45" s="1670"/>
      <c r="B45" s="1369"/>
      <c r="C45" s="1672"/>
      <c r="D45" s="139"/>
      <c r="E45" s="116"/>
      <c r="F45" s="116"/>
      <c r="G45" s="116"/>
      <c r="H45" s="116"/>
      <c r="I45" s="117"/>
      <c r="J45" s="117"/>
      <c r="K45" s="117"/>
      <c r="L45" s="117"/>
      <c r="M45" s="117"/>
      <c r="N45" s="117"/>
      <c r="O45" s="1"/>
      <c r="P45" s="84"/>
      <c r="Q45" s="101"/>
      <c r="R45" s="101"/>
      <c r="S45" s="102"/>
      <c r="T45" s="101"/>
    </row>
    <row r="46" spans="1:20" ht="15" customHeight="1">
      <c r="A46" s="1670"/>
      <c r="B46" s="1369"/>
      <c r="C46" s="1672"/>
      <c r="D46" s="139"/>
      <c r="E46" s="116"/>
      <c r="F46" s="116"/>
      <c r="G46" s="116"/>
      <c r="H46" s="116"/>
      <c r="I46" s="117"/>
      <c r="J46" s="117"/>
      <c r="K46" s="117"/>
      <c r="L46" s="117"/>
      <c r="M46" s="117"/>
      <c r="N46" s="117"/>
      <c r="O46" s="1"/>
      <c r="P46" s="84"/>
      <c r="Q46" s="101"/>
      <c r="R46" s="101"/>
      <c r="S46" s="102"/>
      <c r="T46" s="101"/>
    </row>
    <row r="47" spans="1:20" ht="15" customHeight="1">
      <c r="A47" s="1670"/>
      <c r="B47" s="1369"/>
      <c r="C47" s="1672"/>
      <c r="D47" s="139"/>
      <c r="E47" s="116"/>
      <c r="F47" s="116"/>
      <c r="G47" s="117"/>
      <c r="H47" s="117"/>
      <c r="I47" s="117"/>
      <c r="J47" s="117"/>
      <c r="K47" s="117"/>
      <c r="L47" s="117"/>
      <c r="M47" s="117"/>
      <c r="N47" s="32"/>
      <c r="O47" s="1"/>
      <c r="P47" s="84"/>
      <c r="Q47" s="101"/>
      <c r="R47" s="101"/>
      <c r="S47" s="102"/>
      <c r="T47" s="101"/>
    </row>
    <row r="48" spans="1:20" ht="15" customHeight="1">
      <c r="A48" s="1670"/>
      <c r="B48" s="1369"/>
      <c r="C48" s="1672"/>
      <c r="D48" s="139"/>
      <c r="E48" s="116"/>
      <c r="F48" s="116"/>
      <c r="G48" s="117"/>
      <c r="H48" s="117"/>
      <c r="I48" s="117"/>
      <c r="J48" s="117"/>
      <c r="K48" s="117"/>
      <c r="L48" s="117"/>
      <c r="M48" s="117"/>
      <c r="N48" s="32"/>
      <c r="O48" s="1"/>
      <c r="P48" s="84"/>
      <c r="Q48" s="101"/>
      <c r="R48" s="101"/>
      <c r="S48" s="102"/>
      <c r="T48" s="101"/>
    </row>
    <row r="49" spans="1:20" ht="15" customHeight="1">
      <c r="A49" s="1670"/>
      <c r="B49" s="1369"/>
      <c r="C49" s="1672"/>
      <c r="D49" s="139"/>
      <c r="E49" s="116"/>
      <c r="F49" s="116"/>
      <c r="G49" s="117"/>
      <c r="H49" s="117"/>
      <c r="I49" s="117"/>
      <c r="J49" s="117"/>
      <c r="K49" s="117"/>
      <c r="L49" s="117"/>
      <c r="M49" s="117"/>
      <c r="N49" s="32"/>
      <c r="O49" s="1"/>
      <c r="P49" s="84"/>
      <c r="Q49" s="101"/>
      <c r="R49" s="101"/>
      <c r="S49" s="102"/>
      <c r="T49" s="101"/>
    </row>
    <row r="50" spans="1:20" ht="15" customHeight="1">
      <c r="A50" s="1670"/>
      <c r="B50" s="1369"/>
      <c r="C50" s="1672"/>
      <c r="D50" s="139"/>
      <c r="E50" s="116"/>
      <c r="F50" s="116"/>
      <c r="G50" s="116"/>
      <c r="H50" s="116"/>
      <c r="I50" s="116"/>
      <c r="J50" s="116"/>
      <c r="K50" s="114"/>
      <c r="L50" s="114"/>
      <c r="M50" s="132"/>
      <c r="N50" s="32"/>
      <c r="O50" s="1"/>
      <c r="P50" s="84"/>
      <c r="Q50" s="101"/>
      <c r="R50" s="101"/>
      <c r="S50" s="102"/>
      <c r="T50" s="101"/>
    </row>
    <row r="51" spans="1:20" ht="15" customHeight="1">
      <c r="A51" s="1670"/>
      <c r="B51" s="1369"/>
      <c r="C51" s="1672"/>
      <c r="D51" s="139"/>
      <c r="E51" s="116"/>
      <c r="F51" s="116"/>
      <c r="G51" s="116"/>
      <c r="H51" s="116"/>
      <c r="I51" s="116"/>
      <c r="J51" s="116"/>
      <c r="K51" s="114"/>
      <c r="L51" s="114"/>
      <c r="M51" s="132"/>
      <c r="N51" s="32"/>
      <c r="P51" s="84"/>
      <c r="Q51" s="101"/>
      <c r="R51" s="101"/>
      <c r="S51" s="102"/>
      <c r="T51" s="101"/>
    </row>
    <row r="52" spans="1:20" ht="12" customHeight="1">
      <c r="A52" s="93"/>
      <c r="B52" s="93"/>
      <c r="C52" s="93"/>
      <c r="D52" s="93"/>
      <c r="E52" s="94"/>
      <c r="F52" s="94"/>
      <c r="G52" s="94"/>
      <c r="H52" s="94"/>
      <c r="I52" s="95"/>
      <c r="J52" s="95"/>
      <c r="K52" s="96"/>
      <c r="L52" s="96"/>
      <c r="M52" s="93"/>
      <c r="N52" s="93"/>
      <c r="P52" s="104"/>
      <c r="Q52" s="102"/>
      <c r="R52" s="101"/>
      <c r="S52" s="101"/>
      <c r="T52" s="101"/>
    </row>
    <row r="53" spans="1:20" ht="12" customHeight="1">
      <c r="A53" s="93"/>
      <c r="B53" s="93"/>
      <c r="C53" s="93"/>
      <c r="D53" s="93"/>
      <c r="E53" s="94"/>
      <c r="F53" s="94"/>
      <c r="G53" s="94"/>
      <c r="H53" s="94"/>
      <c r="I53" s="95"/>
      <c r="J53" s="95"/>
      <c r="K53" s="96"/>
      <c r="L53" s="96"/>
      <c r="M53" s="93"/>
      <c r="N53" s="93"/>
      <c r="P53" s="104"/>
      <c r="Q53" s="102"/>
      <c r="R53" s="101"/>
      <c r="S53" s="101"/>
      <c r="T53" s="101"/>
    </row>
    <row r="54" spans="1:20" ht="12" customHeight="1">
      <c r="A54" s="93"/>
      <c r="B54" s="93"/>
      <c r="C54" s="93"/>
      <c r="D54" s="93"/>
      <c r="E54" s="94"/>
      <c r="F54" s="94"/>
      <c r="G54" s="94"/>
      <c r="H54" s="94"/>
      <c r="I54" s="95"/>
      <c r="J54" s="95"/>
      <c r="K54" s="96"/>
      <c r="L54" s="96"/>
      <c r="M54" s="93"/>
      <c r="N54" s="93"/>
      <c r="P54" s="104"/>
      <c r="Q54" s="102"/>
      <c r="R54" s="101"/>
      <c r="S54" s="101"/>
      <c r="T54" s="101"/>
    </row>
    <row r="55" spans="1:20" ht="15" customHeight="1">
      <c r="E55" s="120"/>
      <c r="F55" s="120"/>
      <c r="G55" s="120"/>
      <c r="H55" s="120"/>
      <c r="I55" s="1294"/>
      <c r="J55" s="1294"/>
      <c r="K55" s="120"/>
      <c r="L55" s="120"/>
    </row>
    <row r="56" spans="1:20" s="21" customFormat="1" ht="18.75">
      <c r="A56" s="1140" t="s">
        <v>12</v>
      </c>
      <c r="B56" s="1140"/>
      <c r="C56" s="1140"/>
      <c r="D56" s="1141" t="s">
        <v>25</v>
      </c>
      <c r="E56" s="1141"/>
      <c r="F56" s="1141"/>
      <c r="G56" s="1141"/>
      <c r="H56" s="1141"/>
      <c r="I56" s="19"/>
      <c r="J56" s="5"/>
      <c r="K56" s="5"/>
      <c r="L56" s="138" t="s">
        <v>13</v>
      </c>
      <c r="M56" s="138"/>
      <c r="N56" s="138"/>
      <c r="O56" s="20"/>
      <c r="P56" s="19"/>
    </row>
    <row r="57" spans="1:20" s="6" customFormat="1" ht="73.5" customHeight="1">
      <c r="A57" s="1176" t="s">
        <v>14</v>
      </c>
      <c r="B57" s="1176"/>
      <c r="C57" s="1176"/>
      <c r="D57" s="1176"/>
      <c r="E57" s="1176"/>
      <c r="F57" s="1176"/>
      <c r="G57" s="1176"/>
      <c r="H57" s="1176"/>
      <c r="I57" s="1176"/>
      <c r="J57" s="1176"/>
      <c r="K57" s="1176"/>
      <c r="L57" s="1176"/>
      <c r="M57" s="1176"/>
      <c r="N57" s="1176"/>
      <c r="O57" s="5"/>
      <c r="P57" s="5"/>
    </row>
    <row r="58" spans="1:20" ht="15" customHeight="1">
      <c r="A58" s="1206" t="s">
        <v>23</v>
      </c>
      <c r="B58" s="1206"/>
      <c r="C58" s="119">
        <v>44599</v>
      </c>
      <c r="D58" s="32"/>
      <c r="E58" s="1207" t="s">
        <v>21</v>
      </c>
      <c r="F58" s="1208"/>
      <c r="G58" s="1208"/>
      <c r="H58" s="1208"/>
      <c r="I58" s="1209"/>
      <c r="J58" s="1281"/>
      <c r="K58" s="1211"/>
      <c r="L58" s="1211"/>
      <c r="M58" s="1211"/>
      <c r="N58" s="1212"/>
      <c r="O58" s="2"/>
      <c r="P58" s="2"/>
    </row>
    <row r="59" spans="1:20" ht="15.75" customHeight="1">
      <c r="A59" s="1213" t="s">
        <v>26</v>
      </c>
      <c r="B59" s="1213"/>
      <c r="C59" s="127" t="s">
        <v>27</v>
      </c>
      <c r="D59" s="98"/>
      <c r="E59" s="1214" t="s">
        <v>20</v>
      </c>
      <c r="F59" s="1215"/>
      <c r="G59" s="1215"/>
      <c r="H59" s="1215"/>
      <c r="I59" s="1216"/>
      <c r="J59" s="1342">
        <v>44593</v>
      </c>
      <c r="K59" s="1343"/>
      <c r="L59" s="1343"/>
      <c r="M59" s="1343"/>
      <c r="N59" s="1344"/>
      <c r="O59" s="2"/>
      <c r="P59" s="2"/>
    </row>
    <row r="60" spans="1:20" ht="17.25" customHeight="1">
      <c r="A60" s="1213" t="s">
        <v>15</v>
      </c>
      <c r="B60" s="1213"/>
      <c r="C60" s="127" t="s">
        <v>17</v>
      </c>
      <c r="D60" s="98"/>
      <c r="E60" s="1214" t="s">
        <v>18</v>
      </c>
      <c r="F60" s="1215"/>
      <c r="G60" s="1215"/>
      <c r="H60" s="1215"/>
      <c r="I60" s="1216"/>
      <c r="J60" s="1184" t="s">
        <v>167</v>
      </c>
      <c r="K60" s="1184"/>
      <c r="L60" s="1184"/>
      <c r="M60" s="1184"/>
      <c r="N60" s="1184"/>
      <c r="O60" s="2"/>
      <c r="P60" s="2"/>
    </row>
    <row r="61" spans="1:20" ht="17.25" customHeight="1">
      <c r="A61" s="1213" t="s">
        <v>16</v>
      </c>
      <c r="B61" s="1213"/>
      <c r="C61" s="127">
        <v>90014430</v>
      </c>
      <c r="D61" s="32"/>
      <c r="E61" s="1206" t="s">
        <v>19</v>
      </c>
      <c r="F61" s="1206"/>
      <c r="G61" s="1206"/>
      <c r="H61" s="1206"/>
      <c r="I61" s="1206"/>
      <c r="J61" s="1191" t="s">
        <v>139</v>
      </c>
      <c r="K61" s="1191"/>
      <c r="L61" s="1191"/>
      <c r="M61" s="1191"/>
      <c r="N61" s="1191"/>
      <c r="O61" s="2"/>
      <c r="P61" s="2"/>
    </row>
    <row r="62" spans="1:20" ht="13.5" customHeight="1">
      <c r="A62" s="1184" t="s">
        <v>0</v>
      </c>
      <c r="B62" s="1184"/>
      <c r="C62" s="129"/>
      <c r="D62" s="97"/>
      <c r="E62" s="1213" t="s">
        <v>22</v>
      </c>
      <c r="F62" s="1213"/>
      <c r="G62" s="1213"/>
      <c r="H62" s="1184" t="s">
        <v>87</v>
      </c>
      <c r="I62" s="1184"/>
      <c r="J62" s="1213" t="s">
        <v>24</v>
      </c>
      <c r="K62" s="1213"/>
      <c r="L62" s="1213"/>
      <c r="M62" s="1282" t="s">
        <v>168</v>
      </c>
      <c r="N62" s="1282"/>
      <c r="O62" s="4"/>
      <c r="P62" s="1"/>
    </row>
    <row r="63" spans="1:20" ht="18.75">
      <c r="A63" s="1151" t="s">
        <v>1</v>
      </c>
      <c r="B63" s="1153"/>
      <c r="C63" s="1154"/>
      <c r="D63" s="1155" t="s">
        <v>2</v>
      </c>
      <c r="E63" s="1156"/>
      <c r="F63" s="1156"/>
      <c r="G63" s="1156"/>
      <c r="H63" s="1156"/>
      <c r="I63" s="1156"/>
      <c r="J63" s="1156"/>
      <c r="K63" s="1156"/>
      <c r="L63" s="1157"/>
      <c r="M63" s="1158" t="s">
        <v>10</v>
      </c>
      <c r="N63" s="1158" t="s">
        <v>11</v>
      </c>
      <c r="O63" s="1"/>
      <c r="P63" s="1"/>
    </row>
    <row r="64" spans="1:20" ht="18.75">
      <c r="A64" s="1161" t="s">
        <v>3</v>
      </c>
      <c r="B64" s="1161" t="s">
        <v>4</v>
      </c>
      <c r="C64" s="1163" t="s">
        <v>5</v>
      </c>
      <c r="D64" s="1165" t="s">
        <v>6</v>
      </c>
      <c r="E64" s="1151" t="s">
        <v>7</v>
      </c>
      <c r="F64" s="1153"/>
      <c r="G64" s="1153"/>
      <c r="H64" s="1153"/>
      <c r="I64" s="1153"/>
      <c r="J64" s="1153"/>
      <c r="K64" s="1153"/>
      <c r="L64" s="1154"/>
      <c r="M64" s="1159"/>
      <c r="N64" s="1159"/>
      <c r="O64" s="1"/>
      <c r="P64" s="1"/>
    </row>
    <row r="65" spans="1:20" ht="18.75">
      <c r="A65" s="1162"/>
      <c r="B65" s="1162"/>
      <c r="C65" s="1164"/>
      <c r="D65" s="1166"/>
      <c r="E65" s="1151" t="s">
        <v>8</v>
      </c>
      <c r="F65" s="1153"/>
      <c r="G65" s="1153"/>
      <c r="H65" s="1153"/>
      <c r="I65" s="1153"/>
      <c r="J65" s="1153"/>
      <c r="K65" s="1154"/>
      <c r="L65" s="23" t="s">
        <v>9</v>
      </c>
      <c r="M65" s="1160"/>
      <c r="N65" s="1160"/>
      <c r="O65" s="1"/>
      <c r="P65" s="1"/>
    </row>
    <row r="66" spans="1:20" ht="18.75" customHeight="1">
      <c r="A66" s="1670"/>
      <c r="B66" s="1369"/>
      <c r="C66" s="1672"/>
      <c r="D66" s="1315" t="s">
        <v>29</v>
      </c>
      <c r="E66" s="1317"/>
      <c r="F66" s="1318"/>
      <c r="G66" s="1321"/>
      <c r="H66" s="1322"/>
      <c r="I66" s="1449"/>
      <c r="J66" s="1451"/>
      <c r="K66" s="1321"/>
      <c r="L66" s="1322"/>
      <c r="M66" s="1325"/>
      <c r="N66" s="1325"/>
      <c r="O66" s="1"/>
      <c r="P66" s="1"/>
    </row>
    <row r="67" spans="1:20" ht="19.5" customHeight="1">
      <c r="A67" s="1670"/>
      <c r="B67" s="1369"/>
      <c r="C67" s="1672"/>
      <c r="D67" s="1316"/>
      <c r="E67" s="1319"/>
      <c r="F67" s="1320"/>
      <c r="G67" s="1323"/>
      <c r="H67" s="1324"/>
      <c r="I67" s="1452"/>
      <c r="J67" s="1454"/>
      <c r="K67" s="1323"/>
      <c r="L67" s="1324"/>
      <c r="M67" s="1326"/>
      <c r="N67" s="1326"/>
      <c r="O67" s="1"/>
      <c r="P67" s="84"/>
      <c r="Q67" s="101"/>
      <c r="R67" s="101"/>
      <c r="S67" s="102"/>
      <c r="T67" s="101"/>
    </row>
    <row r="68" spans="1:20" ht="15" customHeight="1">
      <c r="A68" s="1670"/>
      <c r="B68" s="1369"/>
      <c r="C68" s="1672"/>
      <c r="D68" s="1664">
        <v>1810</v>
      </c>
      <c r="E68" s="1666" t="s">
        <v>170</v>
      </c>
      <c r="F68" s="1667"/>
      <c r="G68" s="1541" t="s">
        <v>165</v>
      </c>
      <c r="H68" s="1542"/>
      <c r="I68" s="1449">
        <v>17731</v>
      </c>
      <c r="J68" s="1451"/>
      <c r="K68" s="1449"/>
      <c r="L68" s="1451"/>
      <c r="M68" s="1671"/>
      <c r="N68" s="1451"/>
      <c r="O68" s="1"/>
      <c r="P68" s="84"/>
      <c r="Q68" s="101"/>
      <c r="R68" s="101"/>
      <c r="S68" s="102"/>
      <c r="T68" s="101"/>
    </row>
    <row r="69" spans="1:20" ht="34.5" customHeight="1">
      <c r="A69" s="1670"/>
      <c r="B69" s="1369"/>
      <c r="C69" s="1672"/>
      <c r="D69" s="1665"/>
      <c r="E69" s="1668"/>
      <c r="F69" s="1669"/>
      <c r="G69" s="1545"/>
      <c r="H69" s="1546"/>
      <c r="I69" s="1452"/>
      <c r="J69" s="1454"/>
      <c r="K69" s="1452"/>
      <c r="L69" s="1454"/>
      <c r="M69" s="1452"/>
      <c r="N69" s="1454"/>
      <c r="O69" s="1"/>
      <c r="P69" s="103"/>
      <c r="Q69" s="101"/>
      <c r="R69" s="101"/>
      <c r="S69" s="102"/>
      <c r="T69" s="101"/>
    </row>
    <row r="70" spans="1:20" ht="15" customHeight="1">
      <c r="A70" s="1670"/>
      <c r="B70" s="1369"/>
      <c r="C70" s="1672"/>
      <c r="D70" s="1664">
        <v>1811</v>
      </c>
      <c r="E70" s="1666" t="s">
        <v>170</v>
      </c>
      <c r="F70" s="1667"/>
      <c r="G70" s="1541" t="s">
        <v>169</v>
      </c>
      <c r="H70" s="1542"/>
      <c r="I70" s="1449">
        <v>17340</v>
      </c>
      <c r="J70" s="1451"/>
      <c r="K70" s="1449"/>
      <c r="L70" s="1451"/>
      <c r="M70" s="1671">
        <v>44593</v>
      </c>
      <c r="N70" s="1451"/>
      <c r="O70" s="1"/>
      <c r="P70" s="84"/>
      <c r="Q70" s="101"/>
      <c r="R70" s="101"/>
      <c r="S70" s="102"/>
      <c r="T70" s="101"/>
    </row>
    <row r="71" spans="1:20" ht="30.75" customHeight="1">
      <c r="A71" s="1670"/>
      <c r="B71" s="1369"/>
      <c r="C71" s="1672"/>
      <c r="D71" s="1665"/>
      <c r="E71" s="1668"/>
      <c r="F71" s="1669"/>
      <c r="G71" s="1545"/>
      <c r="H71" s="1546"/>
      <c r="I71" s="1452"/>
      <c r="J71" s="1454"/>
      <c r="K71" s="1452"/>
      <c r="L71" s="1454"/>
      <c r="M71" s="1452"/>
      <c r="N71" s="1454"/>
      <c r="O71" s="1"/>
      <c r="P71" s="84"/>
      <c r="Q71" s="101"/>
      <c r="R71" s="101"/>
      <c r="S71" s="102"/>
      <c r="T71" s="101"/>
    </row>
    <row r="72" spans="1:20" ht="15" customHeight="1">
      <c r="A72" s="1670"/>
      <c r="B72" s="1369"/>
      <c r="C72" s="1672"/>
      <c r="D72" s="139"/>
      <c r="E72" s="116"/>
      <c r="F72" s="116"/>
      <c r="G72" s="116"/>
      <c r="H72" s="116"/>
      <c r="I72" s="117"/>
      <c r="J72" s="117"/>
      <c r="K72" s="117"/>
      <c r="L72" s="117"/>
      <c r="M72" s="117"/>
      <c r="N72" s="117"/>
      <c r="O72" s="1"/>
      <c r="P72" s="84"/>
      <c r="Q72" s="101"/>
      <c r="R72" s="101"/>
      <c r="S72" s="102"/>
      <c r="T72" s="101"/>
    </row>
    <row r="73" spans="1:20" ht="15" customHeight="1">
      <c r="A73" s="1670"/>
      <c r="B73" s="1369"/>
      <c r="C73" s="1672"/>
      <c r="D73" s="139"/>
      <c r="E73" s="116"/>
      <c r="F73" s="116"/>
      <c r="G73" s="116"/>
      <c r="H73" s="116"/>
      <c r="I73" s="117"/>
      <c r="J73" s="117"/>
      <c r="K73" s="117"/>
      <c r="L73" s="117"/>
      <c r="M73" s="117"/>
      <c r="N73" s="117"/>
      <c r="O73" s="1"/>
      <c r="P73" s="84"/>
      <c r="Q73" s="101"/>
      <c r="R73" s="101"/>
      <c r="S73" s="102"/>
      <c r="T73" s="101"/>
    </row>
    <row r="74" spans="1:20" ht="15" customHeight="1">
      <c r="A74" s="1670"/>
      <c r="B74" s="1369"/>
      <c r="C74" s="1672"/>
      <c r="D74" s="139"/>
      <c r="E74" s="116"/>
      <c r="F74" s="116"/>
      <c r="G74" s="117"/>
      <c r="H74" s="117"/>
      <c r="I74" s="117"/>
      <c r="J74" s="117"/>
      <c r="K74" s="117"/>
      <c r="L74" s="117"/>
      <c r="M74" s="117"/>
      <c r="N74" s="32"/>
      <c r="O74" s="1"/>
      <c r="P74" s="84"/>
      <c r="Q74" s="101"/>
      <c r="R74" s="101"/>
      <c r="S74" s="102"/>
      <c r="T74" s="101"/>
    </row>
    <row r="75" spans="1:20" ht="15" customHeight="1">
      <c r="A75" s="1670"/>
      <c r="B75" s="1369"/>
      <c r="C75" s="1672"/>
      <c r="D75" s="139"/>
      <c r="E75" s="116"/>
      <c r="F75" s="116"/>
      <c r="G75" s="117"/>
      <c r="H75" s="117"/>
      <c r="I75" s="117"/>
      <c r="J75" s="117"/>
      <c r="K75" s="117"/>
      <c r="L75" s="117"/>
      <c r="M75" s="117"/>
      <c r="N75" s="32"/>
      <c r="O75" s="1"/>
      <c r="P75" s="84"/>
      <c r="Q75" s="101"/>
      <c r="R75" s="101"/>
      <c r="S75" s="102"/>
      <c r="T75" s="101"/>
    </row>
    <row r="76" spans="1:20" ht="15" customHeight="1">
      <c r="A76" s="1670"/>
      <c r="B76" s="1369"/>
      <c r="C76" s="1672"/>
      <c r="D76" s="139"/>
      <c r="E76" s="116"/>
      <c r="F76" s="116"/>
      <c r="G76" s="117"/>
      <c r="H76" s="117"/>
      <c r="I76" s="117"/>
      <c r="J76" s="117"/>
      <c r="K76" s="117"/>
      <c r="L76" s="117"/>
      <c r="M76" s="117"/>
      <c r="N76" s="32"/>
      <c r="O76" s="1"/>
      <c r="P76" s="84"/>
      <c r="Q76" s="101"/>
      <c r="R76" s="101"/>
      <c r="S76" s="102"/>
      <c r="T76" s="101"/>
    </row>
    <row r="77" spans="1:20" ht="15" customHeight="1">
      <c r="A77" s="1670"/>
      <c r="B77" s="1369"/>
      <c r="C77" s="1672"/>
      <c r="D77" s="139"/>
      <c r="E77" s="116"/>
      <c r="F77" s="116"/>
      <c r="G77" s="116"/>
      <c r="H77" s="116"/>
      <c r="I77" s="116"/>
      <c r="J77" s="116"/>
      <c r="K77" s="114"/>
      <c r="L77" s="114"/>
      <c r="M77" s="132"/>
      <c r="N77" s="32"/>
      <c r="O77" s="1"/>
      <c r="P77" s="84"/>
      <c r="Q77" s="101"/>
      <c r="R77" s="101"/>
      <c r="S77" s="102"/>
      <c r="T77" s="101"/>
    </row>
    <row r="78" spans="1:20" ht="15" customHeight="1">
      <c r="A78" s="1670"/>
      <c r="B78" s="1369"/>
      <c r="C78" s="1672"/>
      <c r="D78" s="139"/>
      <c r="E78" s="116"/>
      <c r="F78" s="116"/>
      <c r="G78" s="116"/>
      <c r="H78" s="116"/>
      <c r="I78" s="116"/>
      <c r="J78" s="116"/>
      <c r="K78" s="114"/>
      <c r="L78" s="114"/>
      <c r="M78" s="132"/>
      <c r="N78" s="32"/>
      <c r="P78" s="84"/>
      <c r="Q78" s="101"/>
      <c r="R78" s="101"/>
      <c r="S78" s="102"/>
      <c r="T78" s="101"/>
    </row>
    <row r="79" spans="1:20" ht="12" customHeight="1">
      <c r="A79" s="93"/>
      <c r="B79" s="93"/>
      <c r="C79" s="93"/>
      <c r="D79" s="93"/>
      <c r="E79" s="94"/>
      <c r="F79" s="94"/>
      <c r="G79" s="94"/>
      <c r="H79" s="94"/>
      <c r="I79" s="95"/>
      <c r="J79" s="95"/>
      <c r="K79" s="96"/>
      <c r="L79" s="96"/>
      <c r="M79" s="93"/>
      <c r="N79" s="93"/>
      <c r="P79" s="104"/>
      <c r="Q79" s="102"/>
      <c r="R79" s="101"/>
      <c r="S79" s="101"/>
      <c r="T79" s="101"/>
    </row>
    <row r="80" spans="1:20" ht="12" customHeight="1">
      <c r="A80" s="93"/>
      <c r="B80" s="93"/>
      <c r="C80" s="93"/>
      <c r="D80" s="93"/>
      <c r="E80" s="94"/>
      <c r="F80" s="94"/>
      <c r="G80" s="94"/>
      <c r="H80" s="94"/>
      <c r="I80" s="95"/>
      <c r="J80" s="95"/>
      <c r="K80" s="96"/>
      <c r="L80" s="96"/>
      <c r="M80" s="93"/>
      <c r="N80" s="93"/>
      <c r="P80" s="104"/>
      <c r="Q80" s="102"/>
      <c r="R80" s="101"/>
      <c r="S80" s="101"/>
      <c r="T80" s="101"/>
    </row>
    <row r="81" spans="1:20" ht="12" customHeight="1">
      <c r="A81" s="93"/>
      <c r="B81" s="93"/>
      <c r="C81" s="93"/>
      <c r="D81" s="93"/>
      <c r="E81" s="94"/>
      <c r="F81" s="94"/>
      <c r="G81" s="94"/>
      <c r="H81" s="94"/>
      <c r="I81" s="95"/>
      <c r="J81" s="95"/>
      <c r="K81" s="96"/>
      <c r="L81" s="96"/>
      <c r="M81" s="93"/>
      <c r="N81" s="93"/>
      <c r="P81" s="104"/>
      <c r="Q81" s="102"/>
      <c r="R81" s="101"/>
      <c r="S81" s="101"/>
      <c r="T81" s="101"/>
    </row>
    <row r="82" spans="1:20" ht="15" customHeight="1">
      <c r="E82" s="120"/>
      <c r="F82" s="120"/>
      <c r="G82" s="120"/>
      <c r="H82" s="120"/>
      <c r="I82" s="1294"/>
      <c r="J82" s="1294"/>
      <c r="K82" s="120"/>
      <c r="L82" s="120"/>
    </row>
    <row r="83" spans="1:20" s="21" customFormat="1" ht="18.75">
      <c r="A83" s="1140" t="s">
        <v>12</v>
      </c>
      <c r="B83" s="1140"/>
      <c r="C83" s="1140"/>
      <c r="D83" s="1141" t="s">
        <v>25</v>
      </c>
      <c r="E83" s="1141"/>
      <c r="F83" s="1141"/>
      <c r="G83" s="1141"/>
      <c r="H83" s="1141"/>
      <c r="I83" s="19"/>
      <c r="J83" s="5"/>
      <c r="K83" s="5"/>
      <c r="L83" s="138" t="s">
        <v>13</v>
      </c>
      <c r="M83" s="138"/>
      <c r="N83" s="138"/>
      <c r="O83" s="20"/>
      <c r="P83" s="19"/>
    </row>
    <row r="84" spans="1:20" s="6" customFormat="1" ht="51.75" customHeight="1">
      <c r="A84" s="1673" t="s">
        <v>14</v>
      </c>
      <c r="B84" s="1673"/>
      <c r="C84" s="1673"/>
      <c r="D84" s="1673"/>
      <c r="E84" s="1673"/>
      <c r="F84" s="1673"/>
      <c r="G84" s="1673"/>
      <c r="H84" s="1673"/>
      <c r="I84" s="1673"/>
      <c r="J84" s="1673"/>
      <c r="K84" s="1673"/>
      <c r="L84" s="1673"/>
      <c r="M84" s="1673"/>
      <c r="N84" s="1673"/>
      <c r="O84" s="5"/>
      <c r="P84" s="5"/>
    </row>
    <row r="85" spans="1:20" ht="15" customHeight="1">
      <c r="A85" s="1206" t="s">
        <v>23</v>
      </c>
      <c r="B85" s="1206"/>
      <c r="C85" s="46">
        <v>44600</v>
      </c>
      <c r="D85" s="207"/>
      <c r="E85" s="1207" t="s">
        <v>21</v>
      </c>
      <c r="F85" s="1208"/>
      <c r="G85" s="1208"/>
      <c r="H85" s="1208"/>
      <c r="I85" s="1209"/>
      <c r="J85" s="1281"/>
      <c r="K85" s="1211"/>
      <c r="L85" s="1211"/>
      <c r="M85" s="1211"/>
      <c r="N85" s="1212"/>
      <c r="O85" s="2"/>
      <c r="P85" s="2"/>
    </row>
    <row r="86" spans="1:20" ht="15.75" customHeight="1">
      <c r="A86" s="1213" t="s">
        <v>26</v>
      </c>
      <c r="B86" s="1213"/>
      <c r="C86" s="202" t="s">
        <v>27</v>
      </c>
      <c r="D86" s="12"/>
      <c r="E86" s="1214" t="s">
        <v>20</v>
      </c>
      <c r="F86" s="1215"/>
      <c r="G86" s="1215"/>
      <c r="H86" s="1215"/>
      <c r="I86" s="1216"/>
      <c r="J86" s="1210">
        <v>44593</v>
      </c>
      <c r="K86" s="1217"/>
      <c r="L86" s="1217"/>
      <c r="M86" s="1217"/>
      <c r="N86" s="1218"/>
      <c r="O86" s="2"/>
      <c r="P86" s="2"/>
    </row>
    <row r="87" spans="1:20" ht="17.25" customHeight="1">
      <c r="A87" s="1213" t="s">
        <v>15</v>
      </c>
      <c r="B87" s="1213"/>
      <c r="C87" s="202" t="s">
        <v>17</v>
      </c>
      <c r="D87" s="12"/>
      <c r="E87" s="1214" t="s">
        <v>18</v>
      </c>
      <c r="F87" s="1215"/>
      <c r="G87" s="1215"/>
      <c r="H87" s="1215"/>
      <c r="I87" s="1216"/>
      <c r="J87" s="1219" t="s">
        <v>203</v>
      </c>
      <c r="K87" s="1219"/>
      <c r="L87" s="1219"/>
      <c r="M87" s="1219"/>
      <c r="N87" s="1219"/>
      <c r="O87" s="2"/>
      <c r="P87" s="2"/>
    </row>
    <row r="88" spans="1:20" ht="17.25" customHeight="1">
      <c r="A88" s="1213" t="s">
        <v>16</v>
      </c>
      <c r="B88" s="1213"/>
      <c r="C88" s="202"/>
      <c r="D88" s="10"/>
      <c r="E88" s="1206" t="s">
        <v>19</v>
      </c>
      <c r="F88" s="1206"/>
      <c r="G88" s="1206"/>
      <c r="H88" s="1206"/>
      <c r="I88" s="1206"/>
      <c r="J88" s="1146" t="s">
        <v>202</v>
      </c>
      <c r="K88" s="1146"/>
      <c r="L88" s="1146"/>
      <c r="M88" s="1146"/>
      <c r="N88" s="1146"/>
      <c r="O88" s="2"/>
      <c r="P88" s="2"/>
    </row>
    <row r="89" spans="1:20" ht="13.5" customHeight="1">
      <c r="A89" s="1184" t="s">
        <v>0</v>
      </c>
      <c r="B89" s="1184"/>
      <c r="C89" s="202"/>
      <c r="D89" s="8"/>
      <c r="E89" s="1213" t="s">
        <v>22</v>
      </c>
      <c r="F89" s="1213"/>
      <c r="G89" s="1213"/>
      <c r="H89" s="1219" t="s">
        <v>111</v>
      </c>
      <c r="I89" s="1219"/>
      <c r="J89" s="1151" t="s">
        <v>24</v>
      </c>
      <c r="K89" s="1153"/>
      <c r="L89" s="1154"/>
      <c r="M89" s="1497" t="s">
        <v>187</v>
      </c>
      <c r="N89" s="1498"/>
      <c r="O89" s="4"/>
      <c r="P89" s="1"/>
    </row>
    <row r="90" spans="1:20" ht="18.75">
      <c r="A90" s="1151" t="s">
        <v>1</v>
      </c>
      <c r="B90" s="1153"/>
      <c r="C90" s="1154"/>
      <c r="D90" s="1155" t="s">
        <v>2</v>
      </c>
      <c r="E90" s="1156"/>
      <c r="F90" s="1156"/>
      <c r="G90" s="1156"/>
      <c r="H90" s="1156"/>
      <c r="I90" s="1156"/>
      <c r="J90" s="1156"/>
      <c r="K90" s="1156"/>
      <c r="L90" s="1157"/>
      <c r="M90" s="1674" t="s">
        <v>10</v>
      </c>
      <c r="N90" s="1674" t="s">
        <v>11</v>
      </c>
      <c r="O90" s="1"/>
      <c r="P90" s="1"/>
    </row>
    <row r="91" spans="1:20" ht="18.75">
      <c r="A91" s="1161" t="s">
        <v>3</v>
      </c>
      <c r="B91" s="1161" t="s">
        <v>4</v>
      </c>
      <c r="C91" s="1163" t="s">
        <v>5</v>
      </c>
      <c r="D91" s="1165" t="s">
        <v>6</v>
      </c>
      <c r="E91" s="1151" t="s">
        <v>7</v>
      </c>
      <c r="F91" s="1153"/>
      <c r="G91" s="1153"/>
      <c r="H91" s="1153"/>
      <c r="I91" s="1153"/>
      <c r="J91" s="1153"/>
      <c r="K91" s="1153"/>
      <c r="L91" s="1154"/>
      <c r="M91" s="1675"/>
      <c r="N91" s="1675"/>
      <c r="O91" s="1"/>
      <c r="P91" s="1"/>
    </row>
    <row r="92" spans="1:20" ht="18.75">
      <c r="A92" s="1162"/>
      <c r="B92" s="1162"/>
      <c r="C92" s="1164"/>
      <c r="D92" s="1166"/>
      <c r="E92" s="1151" t="s">
        <v>8</v>
      </c>
      <c r="F92" s="1153"/>
      <c r="G92" s="1153"/>
      <c r="H92" s="1153"/>
      <c r="I92" s="1153"/>
      <c r="J92" s="1153"/>
      <c r="K92" s="1154"/>
      <c r="L92" s="23" t="s">
        <v>9</v>
      </c>
      <c r="M92" s="1676"/>
      <c r="N92" s="1676"/>
      <c r="O92" s="1"/>
      <c r="P92" s="1"/>
    </row>
    <row r="93" spans="1:20" ht="36" customHeight="1">
      <c r="A93" s="3"/>
      <c r="B93" s="3"/>
      <c r="C93" s="211"/>
      <c r="D93" s="201" t="s">
        <v>29</v>
      </c>
      <c r="E93" s="1234" t="s">
        <v>99</v>
      </c>
      <c r="F93" s="1234"/>
      <c r="G93" s="1234"/>
      <c r="H93" s="1234"/>
      <c r="I93" s="1677" t="s">
        <v>217</v>
      </c>
      <c r="J93" s="1678"/>
      <c r="K93" s="1679"/>
      <c r="L93" s="7"/>
      <c r="M93" s="105">
        <v>44593</v>
      </c>
      <c r="N93" s="7"/>
      <c r="O93" s="1"/>
      <c r="P93" s="1"/>
    </row>
    <row r="94" spans="1:20" ht="15.95" customHeight="1">
      <c r="A94" s="3"/>
      <c r="B94" s="3"/>
      <c r="C94" s="1680" t="s">
        <v>204</v>
      </c>
      <c r="D94" s="29">
        <v>1</v>
      </c>
      <c r="E94" s="1144" t="s">
        <v>30</v>
      </c>
      <c r="F94" s="1145"/>
      <c r="G94" s="1142">
        <v>20760</v>
      </c>
      <c r="H94" s="1142"/>
      <c r="I94" s="1228">
        <f>SUM(G94/31*13)</f>
        <v>8705.8064516129034</v>
      </c>
      <c r="J94" s="1230"/>
      <c r="K94" s="7"/>
      <c r="L94" s="7"/>
      <c r="M94" s="7"/>
      <c r="N94" s="7"/>
      <c r="O94" s="1"/>
      <c r="P94" s="1"/>
    </row>
    <row r="95" spans="1:20" ht="15.95" customHeight="1">
      <c r="A95" s="3"/>
      <c r="B95" s="3"/>
      <c r="C95" s="1680"/>
      <c r="D95" s="204">
        <v>1001</v>
      </c>
      <c r="E95" s="1144" t="s">
        <v>31</v>
      </c>
      <c r="F95" s="1145"/>
      <c r="G95" s="1142">
        <v>2255</v>
      </c>
      <c r="H95" s="1142"/>
      <c r="I95" s="1228">
        <f>SUM(G95/31*13)</f>
        <v>945.64516129032245</v>
      </c>
      <c r="J95" s="1230"/>
      <c r="K95" s="7"/>
      <c r="L95" s="7"/>
      <c r="M95" s="7"/>
      <c r="N95" s="7"/>
      <c r="O95" s="1"/>
      <c r="P95" s="1"/>
    </row>
    <row r="96" spans="1:20" ht="15.95" customHeight="1">
      <c r="A96" s="3"/>
      <c r="B96" s="3"/>
      <c r="C96" s="1680"/>
      <c r="D96" s="204">
        <v>1210</v>
      </c>
      <c r="E96" s="1144" t="s">
        <v>71</v>
      </c>
      <c r="F96" s="1145"/>
      <c r="G96" s="1142">
        <v>1932</v>
      </c>
      <c r="H96" s="1142"/>
      <c r="I96" s="1228">
        <f t="shared" ref="I96:I106" si="0">SUM(G96/31*13)</f>
        <v>810.19354838709671</v>
      </c>
      <c r="J96" s="1230"/>
      <c r="K96" s="7"/>
      <c r="L96" s="30"/>
      <c r="M96" s="30"/>
      <c r="N96" s="30"/>
      <c r="O96" s="1"/>
      <c r="P96" s="1"/>
    </row>
    <row r="97" spans="1:16" ht="15.95" customHeight="1">
      <c r="A97" s="3"/>
      <c r="B97" s="3"/>
      <c r="C97" s="1680"/>
      <c r="D97" s="204">
        <v>1810</v>
      </c>
      <c r="E97" s="1144" t="s">
        <v>32</v>
      </c>
      <c r="F97" s="1145"/>
      <c r="G97" s="1142">
        <v>20640</v>
      </c>
      <c r="H97" s="1142"/>
      <c r="I97" s="1228">
        <f t="shared" si="0"/>
        <v>8655.4838709677406</v>
      </c>
      <c r="J97" s="1230"/>
      <c r="K97" s="7"/>
      <c r="L97" s="31"/>
      <c r="M97" s="1352" t="s">
        <v>205</v>
      </c>
      <c r="N97" s="1353"/>
      <c r="O97" s="1"/>
      <c r="P97" s="1"/>
    </row>
    <row r="98" spans="1:16" ht="15.95" customHeight="1">
      <c r="A98" s="3"/>
      <c r="B98" s="3"/>
      <c r="C98" s="1680"/>
      <c r="D98" s="204">
        <v>1820</v>
      </c>
      <c r="E98" s="1144" t="s">
        <v>72</v>
      </c>
      <c r="F98" s="1145"/>
      <c r="G98" s="1142">
        <v>9000</v>
      </c>
      <c r="H98" s="1142"/>
      <c r="I98" s="1228">
        <f t="shared" si="0"/>
        <v>3774.1935483870966</v>
      </c>
      <c r="J98" s="1230"/>
      <c r="K98" s="7"/>
      <c r="L98" s="31"/>
      <c r="M98" s="1354"/>
      <c r="N98" s="1355"/>
      <c r="O98" s="1"/>
      <c r="P98" s="1"/>
    </row>
    <row r="99" spans="1:16" ht="15.95" customHeight="1">
      <c r="A99" s="3"/>
      <c r="B99" s="3"/>
      <c r="C99" s="1680"/>
      <c r="D99" s="204">
        <v>1300</v>
      </c>
      <c r="E99" s="1144" t="s">
        <v>73</v>
      </c>
      <c r="F99" s="1145"/>
      <c r="G99" s="1142">
        <v>1500</v>
      </c>
      <c r="H99" s="1142"/>
      <c r="I99" s="1228">
        <f t="shared" si="0"/>
        <v>629.03225806451621</v>
      </c>
      <c r="J99" s="1230"/>
      <c r="K99" s="7"/>
      <c r="L99" s="31"/>
      <c r="M99" s="1354"/>
      <c r="N99" s="1355"/>
      <c r="O99" s="1"/>
      <c r="P99" s="1"/>
    </row>
    <row r="100" spans="1:16" ht="15.95" customHeight="1">
      <c r="A100" s="3"/>
      <c r="B100" s="3"/>
      <c r="C100" s="1680"/>
      <c r="D100" s="204">
        <v>1978</v>
      </c>
      <c r="E100" s="1144" t="s">
        <v>74</v>
      </c>
      <c r="F100" s="1145"/>
      <c r="G100" s="1142">
        <v>6000</v>
      </c>
      <c r="H100" s="1142"/>
      <c r="I100" s="1228">
        <f t="shared" si="0"/>
        <v>2516.1290322580649</v>
      </c>
      <c r="J100" s="1230"/>
      <c r="K100" s="7"/>
      <c r="L100" s="30"/>
      <c r="M100" s="1354"/>
      <c r="N100" s="1355"/>
      <c r="O100" s="1"/>
      <c r="P100" s="1"/>
    </row>
    <row r="101" spans="1:16" ht="30" customHeight="1">
      <c r="A101" s="3"/>
      <c r="B101" s="3"/>
      <c r="C101" s="1680"/>
      <c r="D101" s="236">
        <v>1567</v>
      </c>
      <c r="E101" s="1144" t="s">
        <v>218</v>
      </c>
      <c r="F101" s="1145"/>
      <c r="G101" s="1144">
        <v>150</v>
      </c>
      <c r="H101" s="1145"/>
      <c r="I101" s="1268">
        <f t="shared" ref="I101" si="1">SUM(G101/31*13)</f>
        <v>62.903225806451616</v>
      </c>
      <c r="J101" s="1269"/>
      <c r="K101" s="7"/>
      <c r="L101" s="30"/>
      <c r="M101" s="1354"/>
      <c r="N101" s="1355"/>
      <c r="O101" s="1"/>
      <c r="P101" s="1"/>
    </row>
    <row r="102" spans="1:16" ht="15.95" customHeight="1">
      <c r="A102" s="3"/>
      <c r="B102" s="3"/>
      <c r="C102" s="1680"/>
      <c r="D102" s="204">
        <v>2211</v>
      </c>
      <c r="E102" s="1144" t="s">
        <v>75</v>
      </c>
      <c r="F102" s="1145"/>
      <c r="G102" s="1142">
        <v>1519</v>
      </c>
      <c r="H102" s="1142"/>
      <c r="I102" s="1228">
        <f t="shared" si="0"/>
        <v>637</v>
      </c>
      <c r="J102" s="1230"/>
      <c r="K102" s="7"/>
      <c r="L102" s="7"/>
      <c r="M102" s="1354"/>
      <c r="N102" s="1355"/>
      <c r="O102" s="1"/>
      <c r="P102" s="1"/>
    </row>
    <row r="103" spans="1:16" ht="15.95" customHeight="1">
      <c r="A103" s="3"/>
      <c r="B103" s="3"/>
      <c r="C103" s="1680"/>
      <c r="D103" s="204">
        <v>2224</v>
      </c>
      <c r="E103" s="1144" t="s">
        <v>33</v>
      </c>
      <c r="F103" s="1145"/>
      <c r="G103" s="1142">
        <f>SUM(G94*10%)</f>
        <v>2076</v>
      </c>
      <c r="H103" s="1142"/>
      <c r="I103" s="1228">
        <f t="shared" si="0"/>
        <v>870.58064516129036</v>
      </c>
      <c r="J103" s="1230"/>
      <c r="K103" s="7"/>
      <c r="L103" s="7"/>
      <c r="M103" s="1354"/>
      <c r="N103" s="1355"/>
      <c r="O103" s="1"/>
      <c r="P103" s="1"/>
    </row>
    <row r="104" spans="1:16" ht="15.95" customHeight="1">
      <c r="A104" s="3"/>
      <c r="B104" s="3"/>
      <c r="C104" s="1680"/>
      <c r="D104" s="204">
        <v>2247</v>
      </c>
      <c r="E104" s="1144" t="s">
        <v>34</v>
      </c>
      <c r="F104" s="1145"/>
      <c r="G104" s="1142">
        <f>SUM(G94*10%)</f>
        <v>2076</v>
      </c>
      <c r="H104" s="1142"/>
      <c r="I104" s="1228">
        <f t="shared" si="0"/>
        <v>870.58064516129036</v>
      </c>
      <c r="J104" s="1230"/>
      <c r="K104" s="7"/>
      <c r="L104" s="7"/>
      <c r="M104" s="1354"/>
      <c r="N104" s="1355"/>
      <c r="O104" s="1"/>
      <c r="P104" s="1"/>
    </row>
    <row r="105" spans="1:16" ht="15.95" customHeight="1">
      <c r="A105" s="3"/>
      <c r="B105" s="3"/>
      <c r="C105" s="1680"/>
      <c r="D105" s="204">
        <v>2264</v>
      </c>
      <c r="E105" s="1144" t="s">
        <v>45</v>
      </c>
      <c r="F105" s="1145"/>
      <c r="G105" s="1142">
        <f>SUM(G94*10%)</f>
        <v>2076</v>
      </c>
      <c r="H105" s="1142"/>
      <c r="I105" s="1228">
        <f t="shared" si="0"/>
        <v>870.58064516129036</v>
      </c>
      <c r="J105" s="1230"/>
      <c r="K105" s="7"/>
      <c r="L105" s="7"/>
      <c r="M105" s="1354"/>
      <c r="N105" s="1355"/>
      <c r="O105" s="1"/>
      <c r="P105" s="1"/>
    </row>
    <row r="106" spans="1:16" ht="15.95" customHeight="1">
      <c r="A106" s="3"/>
      <c r="B106" s="3"/>
      <c r="C106" s="7"/>
      <c r="D106" s="204">
        <v>2309</v>
      </c>
      <c r="E106" s="1146" t="s">
        <v>36</v>
      </c>
      <c r="F106" s="1146"/>
      <c r="G106" s="1142">
        <f>SUM(G94*10%)</f>
        <v>2076</v>
      </c>
      <c r="H106" s="1142"/>
      <c r="I106" s="1228">
        <f t="shared" si="0"/>
        <v>870.58064516129036</v>
      </c>
      <c r="J106" s="1230"/>
      <c r="K106" s="7"/>
      <c r="L106" s="7"/>
      <c r="M106" s="1356"/>
      <c r="N106" s="1357"/>
    </row>
    <row r="107" spans="1:16" ht="15.95" customHeight="1">
      <c r="A107" s="3"/>
      <c r="B107" s="3"/>
      <c r="C107" s="7"/>
      <c r="D107" s="204"/>
      <c r="E107" s="1191" t="s">
        <v>76</v>
      </c>
      <c r="F107" s="1191"/>
      <c r="G107" s="1147">
        <f>SUM(G94:H106)</f>
        <v>72060</v>
      </c>
      <c r="H107" s="1147"/>
      <c r="I107" s="1681" t="s">
        <v>219</v>
      </c>
      <c r="J107" s="1682"/>
      <c r="K107" s="1682"/>
      <c r="L107" s="1683"/>
      <c r="M107" s="7"/>
      <c r="N107" s="7"/>
      <c r="O107" s="1"/>
      <c r="P107" s="1"/>
    </row>
    <row r="108" spans="1:16" ht="21" customHeight="1"/>
    <row r="110" spans="1:16" s="21" customFormat="1" ht="18.75">
      <c r="A110" s="1140" t="s">
        <v>12</v>
      </c>
      <c r="B110" s="1140"/>
      <c r="C110" s="1140"/>
      <c r="D110" s="1141" t="s">
        <v>25</v>
      </c>
      <c r="E110" s="1141"/>
      <c r="F110" s="1141"/>
      <c r="G110" s="1141"/>
      <c r="H110" s="1141"/>
      <c r="I110" s="19"/>
      <c r="J110" s="5"/>
      <c r="K110" s="5"/>
      <c r="L110" s="203" t="s">
        <v>13</v>
      </c>
      <c r="M110" s="203"/>
      <c r="N110" s="203"/>
      <c r="O110" s="20"/>
      <c r="P110" s="19"/>
    </row>
    <row r="111" spans="1:16" s="6" customFormat="1" ht="70.5" customHeight="1">
      <c r="A111" s="1176" t="s">
        <v>14</v>
      </c>
      <c r="B111" s="1176"/>
      <c r="C111" s="1176"/>
      <c r="D111" s="1176"/>
      <c r="E111" s="1176"/>
      <c r="F111" s="1176"/>
      <c r="G111" s="1176"/>
      <c r="H111" s="1176"/>
      <c r="I111" s="1176"/>
      <c r="J111" s="1176"/>
      <c r="K111" s="1176"/>
      <c r="L111" s="1176"/>
      <c r="M111" s="1176"/>
      <c r="N111" s="1176"/>
      <c r="O111" s="5"/>
      <c r="P111" s="5"/>
    </row>
    <row r="112" spans="1:16" ht="15" customHeight="1">
      <c r="A112" s="1207" t="s">
        <v>23</v>
      </c>
      <c r="B112" s="1209"/>
      <c r="C112" s="119" t="s">
        <v>234</v>
      </c>
      <c r="D112" s="32"/>
      <c r="E112" s="1207" t="s">
        <v>21</v>
      </c>
      <c r="F112" s="1208"/>
      <c r="G112" s="1208"/>
      <c r="H112" s="1208"/>
      <c r="I112" s="1209"/>
      <c r="J112" s="1281"/>
      <c r="K112" s="1211"/>
      <c r="L112" s="1211"/>
      <c r="M112" s="1211"/>
      <c r="N112" s="1212"/>
      <c r="O112" s="2"/>
      <c r="P112" s="2"/>
    </row>
    <row r="113" spans="1:20" ht="15.75" customHeight="1">
      <c r="A113" s="1214" t="s">
        <v>26</v>
      </c>
      <c r="B113" s="1216"/>
      <c r="C113" s="258" t="s">
        <v>27</v>
      </c>
      <c r="D113" s="98"/>
      <c r="E113" s="1214" t="s">
        <v>20</v>
      </c>
      <c r="F113" s="1215"/>
      <c r="G113" s="1215"/>
      <c r="H113" s="1215"/>
      <c r="I113" s="1216"/>
      <c r="J113" s="1342">
        <v>44621</v>
      </c>
      <c r="K113" s="1343"/>
      <c r="L113" s="1343"/>
      <c r="M113" s="1343"/>
      <c r="N113" s="1344"/>
      <c r="O113" s="2"/>
      <c r="P113" s="2"/>
    </row>
    <row r="114" spans="1:20" ht="17.25" customHeight="1">
      <c r="A114" s="1214" t="s">
        <v>15</v>
      </c>
      <c r="B114" s="1216"/>
      <c r="C114" s="258" t="s">
        <v>17</v>
      </c>
      <c r="D114" s="98"/>
      <c r="E114" s="1214" t="s">
        <v>18</v>
      </c>
      <c r="F114" s="1215"/>
      <c r="G114" s="1215"/>
      <c r="H114" s="1215"/>
      <c r="I114" s="1216"/>
      <c r="J114" s="1151" t="s">
        <v>236</v>
      </c>
      <c r="K114" s="1153"/>
      <c r="L114" s="1153"/>
      <c r="M114" s="1153"/>
      <c r="N114" s="1154"/>
      <c r="O114" s="2"/>
      <c r="P114" s="2"/>
    </row>
    <row r="115" spans="1:20" ht="17.25" customHeight="1">
      <c r="A115" s="1214" t="s">
        <v>16</v>
      </c>
      <c r="B115" s="1216"/>
      <c r="C115" s="258">
        <v>90007717</v>
      </c>
      <c r="D115" s="32"/>
      <c r="E115" s="1207" t="s">
        <v>19</v>
      </c>
      <c r="F115" s="1208"/>
      <c r="G115" s="1208"/>
      <c r="H115" s="1208"/>
      <c r="I115" s="1209"/>
      <c r="J115" s="1148" t="s">
        <v>235</v>
      </c>
      <c r="K115" s="1283"/>
      <c r="L115" s="1283"/>
      <c r="M115" s="1283"/>
      <c r="N115" s="1149"/>
      <c r="O115" s="2"/>
      <c r="P115" s="2"/>
    </row>
    <row r="116" spans="1:20" ht="13.5" customHeight="1">
      <c r="A116" s="1151" t="s">
        <v>0</v>
      </c>
      <c r="B116" s="1154"/>
      <c r="C116" s="262"/>
      <c r="D116" s="97"/>
      <c r="E116" s="1214" t="s">
        <v>22</v>
      </c>
      <c r="F116" s="1215"/>
      <c r="G116" s="1216"/>
      <c r="H116" s="1151" t="s">
        <v>111</v>
      </c>
      <c r="I116" s="1154"/>
      <c r="J116" s="1214" t="s">
        <v>24</v>
      </c>
      <c r="K116" s="1215"/>
      <c r="L116" s="1216"/>
      <c r="M116" s="1151" t="s">
        <v>165</v>
      </c>
      <c r="N116" s="1154"/>
      <c r="O116" s="4"/>
      <c r="P116" s="1"/>
    </row>
    <row r="117" spans="1:20" ht="18.75" customHeight="1">
      <c r="A117" s="1151" t="s">
        <v>1</v>
      </c>
      <c r="B117" s="1153"/>
      <c r="C117" s="1154"/>
      <c r="D117" s="1155" t="s">
        <v>2</v>
      </c>
      <c r="E117" s="1156"/>
      <c r="F117" s="1156"/>
      <c r="G117" s="1156"/>
      <c r="H117" s="1156"/>
      <c r="I117" s="1156"/>
      <c r="J117" s="1156"/>
      <c r="K117" s="1156"/>
      <c r="L117" s="1157"/>
      <c r="M117" s="1158" t="s">
        <v>10</v>
      </c>
      <c r="N117" s="1158" t="s">
        <v>11</v>
      </c>
      <c r="O117" s="1"/>
      <c r="P117" s="1"/>
    </row>
    <row r="118" spans="1:20" ht="18.75" customHeight="1">
      <c r="A118" s="1161" t="s">
        <v>3</v>
      </c>
      <c r="B118" s="1161" t="s">
        <v>4</v>
      </c>
      <c r="C118" s="1163" t="s">
        <v>5</v>
      </c>
      <c r="D118" s="1165" t="s">
        <v>6</v>
      </c>
      <c r="E118" s="1151" t="s">
        <v>7</v>
      </c>
      <c r="F118" s="1153"/>
      <c r="G118" s="1153"/>
      <c r="H118" s="1153"/>
      <c r="I118" s="1153"/>
      <c r="J118" s="1153"/>
      <c r="K118" s="1153"/>
      <c r="L118" s="1154"/>
      <c r="M118" s="1159"/>
      <c r="N118" s="1159"/>
      <c r="O118" s="1"/>
      <c r="P118" s="1"/>
    </row>
    <row r="119" spans="1:20" ht="18.75">
      <c r="A119" s="1162"/>
      <c r="B119" s="1162"/>
      <c r="C119" s="1164"/>
      <c r="D119" s="1569"/>
      <c r="E119" s="1151" t="s">
        <v>8</v>
      </c>
      <c r="F119" s="1153"/>
      <c r="G119" s="1153"/>
      <c r="H119" s="1153"/>
      <c r="I119" s="1153"/>
      <c r="J119" s="1153"/>
      <c r="K119" s="1154"/>
      <c r="L119" s="23" t="s">
        <v>9</v>
      </c>
      <c r="M119" s="1160"/>
      <c r="N119" s="1160"/>
      <c r="O119" s="1"/>
      <c r="P119" s="1"/>
    </row>
    <row r="120" spans="1:20" ht="18.75" customHeight="1">
      <c r="A120" s="1308"/>
      <c r="B120" s="1310"/>
      <c r="C120" s="1313" t="s">
        <v>237</v>
      </c>
      <c r="D120" s="1315" t="s">
        <v>29</v>
      </c>
      <c r="E120" s="1317"/>
      <c r="F120" s="1318"/>
      <c r="G120" s="1321"/>
      <c r="H120" s="1322"/>
      <c r="I120" s="1321"/>
      <c r="J120" s="1322"/>
      <c r="K120" s="1321"/>
      <c r="L120" s="1322"/>
      <c r="M120" s="1325"/>
      <c r="N120" s="1325"/>
      <c r="O120" s="1"/>
      <c r="P120" s="1"/>
    </row>
    <row r="121" spans="1:20" ht="24">
      <c r="A121" s="1309"/>
      <c r="B121" s="1311"/>
      <c r="C121" s="1314"/>
      <c r="D121" s="1316"/>
      <c r="E121" s="1319"/>
      <c r="F121" s="1320"/>
      <c r="G121" s="1323"/>
      <c r="H121" s="1324"/>
      <c r="I121" s="1323"/>
      <c r="J121" s="1324"/>
      <c r="K121" s="1323"/>
      <c r="L121" s="1324"/>
      <c r="M121" s="1326"/>
      <c r="N121" s="1326"/>
      <c r="O121" s="1"/>
      <c r="P121" s="84"/>
      <c r="Q121" s="101"/>
      <c r="R121" s="101"/>
      <c r="S121" s="102"/>
      <c r="T121" s="101"/>
    </row>
    <row r="122" spans="1:20" ht="15" customHeight="1">
      <c r="A122" s="1309"/>
      <c r="B122" s="1311"/>
      <c r="C122" s="1314"/>
      <c r="D122" s="29"/>
      <c r="E122" s="1449" t="s">
        <v>238</v>
      </c>
      <c r="F122" s="1450"/>
      <c r="G122" s="1450"/>
      <c r="H122" s="1451"/>
      <c r="I122" s="163"/>
      <c r="J122" s="163"/>
      <c r="K122" s="163"/>
      <c r="L122" s="163"/>
      <c r="M122" s="1613">
        <v>44621</v>
      </c>
      <c r="N122" s="1614"/>
      <c r="O122" s="1"/>
      <c r="P122" s="84"/>
      <c r="Q122" s="101"/>
      <c r="R122" s="101"/>
      <c r="S122" s="102"/>
      <c r="T122" s="101"/>
    </row>
    <row r="123" spans="1:20" ht="15" customHeight="1">
      <c r="A123" s="1309"/>
      <c r="B123" s="1311"/>
      <c r="C123" s="1314"/>
      <c r="D123" s="29"/>
      <c r="E123" s="1452"/>
      <c r="F123" s="1453"/>
      <c r="G123" s="1453"/>
      <c r="H123" s="1454"/>
      <c r="I123" s="163"/>
      <c r="J123" s="163"/>
      <c r="K123" s="163"/>
      <c r="L123" s="163"/>
      <c r="M123" s="1615"/>
      <c r="N123" s="1616"/>
      <c r="O123" s="1"/>
      <c r="P123" s="103"/>
      <c r="Q123" s="101"/>
      <c r="R123" s="101"/>
      <c r="S123" s="102"/>
      <c r="T123" s="101"/>
    </row>
    <row r="124" spans="1:20" ht="15" customHeight="1">
      <c r="A124" s="1309"/>
      <c r="B124" s="1311"/>
      <c r="C124" s="1314"/>
      <c r="D124" s="259"/>
      <c r="E124" s="164"/>
      <c r="F124" s="164"/>
      <c r="G124" s="165"/>
      <c r="H124" s="165"/>
      <c r="I124" s="117"/>
      <c r="J124" s="117"/>
      <c r="K124" s="117"/>
      <c r="L124" s="117"/>
      <c r="M124" s="117"/>
      <c r="N124" s="117"/>
      <c r="O124" s="1"/>
      <c r="P124" s="84"/>
      <c r="Q124" s="101"/>
      <c r="R124" s="101"/>
      <c r="S124" s="102"/>
      <c r="T124" s="101"/>
    </row>
    <row r="125" spans="1:20" ht="15" customHeight="1">
      <c r="A125" s="1309"/>
      <c r="B125" s="1311"/>
      <c r="C125" s="1314"/>
      <c r="D125" s="259"/>
      <c r="E125" s="116"/>
      <c r="F125" s="116"/>
      <c r="G125" s="32"/>
      <c r="H125" s="32"/>
      <c r="I125" s="117"/>
      <c r="J125" s="117"/>
      <c r="K125" s="117"/>
      <c r="L125" s="117"/>
      <c r="M125" s="117"/>
      <c r="N125" s="117"/>
      <c r="O125" s="1"/>
      <c r="P125" s="84"/>
      <c r="Q125" s="101"/>
      <c r="R125" s="101"/>
      <c r="S125" s="102"/>
      <c r="T125" s="101"/>
    </row>
    <row r="126" spans="1:20" ht="15" customHeight="1">
      <c r="A126" s="1309"/>
      <c r="B126" s="1311"/>
      <c r="C126" s="1314"/>
      <c r="D126" s="259"/>
      <c r="E126" s="116"/>
      <c r="F126" s="116"/>
      <c r="G126" s="116"/>
      <c r="H126" s="116"/>
      <c r="I126" s="117"/>
      <c r="J126" s="117"/>
      <c r="K126" s="117"/>
      <c r="L126" s="117"/>
      <c r="M126" s="117"/>
      <c r="N126" s="117"/>
      <c r="O126" s="1"/>
      <c r="P126" s="84"/>
      <c r="Q126" s="101"/>
      <c r="R126" s="101"/>
      <c r="S126" s="102"/>
      <c r="T126" s="101"/>
    </row>
    <row r="127" spans="1:20" ht="15" customHeight="1">
      <c r="A127" s="1309"/>
      <c r="B127" s="1311"/>
      <c r="C127" s="1314"/>
      <c r="D127" s="259"/>
      <c r="E127" s="116"/>
      <c r="F127" s="116"/>
      <c r="G127" s="116"/>
      <c r="H127" s="116"/>
      <c r="I127" s="117"/>
      <c r="J127" s="117"/>
      <c r="K127" s="117"/>
      <c r="L127" s="117"/>
      <c r="M127" s="117"/>
      <c r="N127" s="117"/>
      <c r="O127" s="1"/>
      <c r="P127" s="84"/>
      <c r="Q127" s="101"/>
      <c r="R127" s="101"/>
      <c r="S127" s="102"/>
      <c r="T127" s="101"/>
    </row>
    <row r="128" spans="1:20" ht="15" customHeight="1">
      <c r="A128" s="1309"/>
      <c r="B128" s="1311"/>
      <c r="C128" s="1314"/>
      <c r="D128" s="259"/>
      <c r="E128" s="116"/>
      <c r="F128" s="116"/>
      <c r="G128" s="117"/>
      <c r="H128" s="117"/>
      <c r="I128" s="117"/>
      <c r="J128" s="117"/>
      <c r="K128" s="117"/>
      <c r="L128" s="117"/>
      <c r="M128" s="117"/>
      <c r="N128" s="117"/>
      <c r="O128" s="1"/>
      <c r="P128" s="84"/>
      <c r="Q128" s="101"/>
      <c r="R128" s="101"/>
      <c r="S128" s="102"/>
      <c r="T128" s="101"/>
    </row>
    <row r="129" spans="1:20" ht="15" customHeight="1">
      <c r="A129" s="1309"/>
      <c r="B129" s="1311"/>
      <c r="C129" s="1314"/>
      <c r="D129" s="259"/>
      <c r="E129" s="116"/>
      <c r="F129" s="116"/>
      <c r="G129" s="117"/>
      <c r="H129" s="117"/>
      <c r="I129" s="117"/>
      <c r="J129" s="117"/>
      <c r="K129" s="117"/>
      <c r="L129" s="117"/>
      <c r="M129" s="117"/>
      <c r="N129" s="117"/>
      <c r="O129" s="1"/>
      <c r="P129" s="84"/>
      <c r="Q129" s="101"/>
      <c r="R129" s="101"/>
      <c r="S129" s="102"/>
      <c r="T129" s="101"/>
    </row>
    <row r="130" spans="1:20" ht="15" customHeight="1">
      <c r="A130" s="1309"/>
      <c r="B130" s="1311"/>
      <c r="C130" s="1314"/>
      <c r="D130" s="259"/>
      <c r="E130" s="116"/>
      <c r="F130" s="116"/>
      <c r="G130" s="117"/>
      <c r="H130" s="117"/>
      <c r="I130" s="117"/>
      <c r="J130" s="117"/>
      <c r="K130" s="117"/>
      <c r="L130" s="117"/>
      <c r="M130" s="117"/>
      <c r="N130" s="117"/>
      <c r="O130" s="1"/>
      <c r="P130" s="84"/>
      <c r="Q130" s="101"/>
      <c r="R130" s="101"/>
      <c r="S130" s="102"/>
      <c r="T130" s="101"/>
    </row>
    <row r="131" spans="1:20" ht="15" customHeight="1">
      <c r="A131" s="1309"/>
      <c r="B131" s="1311"/>
      <c r="C131" s="1314"/>
      <c r="D131" s="259"/>
      <c r="E131" s="116"/>
      <c r="F131" s="116"/>
      <c r="G131" s="116"/>
      <c r="H131" s="116"/>
      <c r="I131" s="117"/>
      <c r="J131" s="117"/>
      <c r="K131" s="117"/>
      <c r="L131" s="117"/>
      <c r="M131" s="117"/>
      <c r="N131" s="117"/>
      <c r="O131" s="1"/>
      <c r="P131" s="84"/>
      <c r="Q131" s="101"/>
      <c r="R131" s="101"/>
      <c r="S131" s="102"/>
      <c r="T131" s="101"/>
    </row>
    <row r="132" spans="1:20" ht="15" customHeight="1">
      <c r="A132" s="1361"/>
      <c r="B132" s="1362"/>
      <c r="C132" s="1656"/>
      <c r="D132" s="259"/>
      <c r="E132" s="116"/>
      <c r="F132" s="116"/>
      <c r="G132" s="116"/>
      <c r="H132" s="116"/>
      <c r="I132" s="117"/>
      <c r="J132" s="117"/>
      <c r="K132" s="117"/>
      <c r="L132" s="117"/>
      <c r="M132" s="117"/>
      <c r="N132" s="117"/>
      <c r="P132" s="84"/>
      <c r="Q132" s="101"/>
      <c r="R132" s="101"/>
      <c r="S132" s="102"/>
      <c r="T132" s="101"/>
    </row>
    <row r="133" spans="1:20" ht="15" customHeight="1">
      <c r="A133" s="88"/>
      <c r="B133" s="88"/>
      <c r="C133" s="88"/>
      <c r="D133" s="32"/>
      <c r="E133" s="116"/>
      <c r="F133" s="116"/>
      <c r="G133" s="118"/>
      <c r="H133" s="118"/>
      <c r="I133" s="118"/>
      <c r="J133" s="118"/>
      <c r="K133" s="118"/>
      <c r="L133" s="118"/>
      <c r="M133" s="262"/>
      <c r="N133" s="261"/>
      <c r="P133" s="84"/>
      <c r="Q133" s="101"/>
      <c r="R133" s="101"/>
      <c r="S133" s="101"/>
      <c r="T133" s="101"/>
    </row>
    <row r="134" spans="1:20" ht="12" customHeight="1">
      <c r="A134" s="93"/>
      <c r="B134" s="93"/>
      <c r="C134" s="93"/>
      <c r="D134" s="93"/>
      <c r="E134" s="94"/>
      <c r="F134" s="94"/>
      <c r="G134" s="94"/>
      <c r="H134" s="94"/>
      <c r="I134" s="95"/>
      <c r="J134" s="95"/>
      <c r="K134" s="96"/>
      <c r="L134" s="96"/>
      <c r="M134" s="93"/>
      <c r="N134" s="93"/>
      <c r="P134" s="104"/>
      <c r="Q134" s="102"/>
      <c r="R134" s="101"/>
      <c r="S134" s="101"/>
      <c r="T134" s="101"/>
    </row>
    <row r="135" spans="1:20" ht="12" customHeight="1">
      <c r="A135" s="93"/>
      <c r="B135" s="93"/>
      <c r="C135" s="93"/>
      <c r="D135" s="93"/>
      <c r="E135" s="94"/>
      <c r="F135" s="94"/>
      <c r="G135" s="94"/>
      <c r="H135" s="94"/>
      <c r="I135" s="95"/>
      <c r="J135" s="95"/>
      <c r="K135" s="96"/>
      <c r="L135" s="96"/>
      <c r="M135" s="93"/>
      <c r="N135" s="93"/>
      <c r="P135" s="104"/>
      <c r="Q135" s="102"/>
      <c r="R135" s="101"/>
      <c r="S135" s="101"/>
      <c r="T135" s="101"/>
    </row>
    <row r="136" spans="1:20" ht="12" customHeight="1">
      <c r="A136" s="93"/>
      <c r="B136" s="93"/>
      <c r="C136" s="93"/>
      <c r="D136" s="93"/>
      <c r="E136" s="94"/>
      <c r="F136" s="94"/>
      <c r="G136" s="94"/>
      <c r="H136" s="94"/>
      <c r="I136" s="95"/>
      <c r="J136" s="95"/>
      <c r="K136" s="96"/>
      <c r="L136" s="96"/>
      <c r="M136" s="93"/>
      <c r="N136" s="93"/>
      <c r="P136" s="104"/>
      <c r="Q136" s="102"/>
      <c r="R136" s="101"/>
      <c r="S136" s="101"/>
      <c r="T136" s="101"/>
    </row>
    <row r="137" spans="1:20" ht="12" customHeight="1">
      <c r="A137" s="93"/>
      <c r="B137" s="93"/>
      <c r="C137" s="93"/>
      <c r="D137" s="93"/>
      <c r="E137" s="94"/>
      <c r="F137" s="94"/>
      <c r="G137" s="94"/>
      <c r="H137" s="94"/>
      <c r="I137" s="95"/>
      <c r="J137" s="95"/>
      <c r="K137" s="96"/>
      <c r="L137" s="96"/>
      <c r="M137" s="93"/>
      <c r="N137" s="93"/>
      <c r="P137" s="104"/>
      <c r="Q137" s="102"/>
      <c r="R137" s="101"/>
      <c r="S137" s="101"/>
      <c r="T137" s="101"/>
    </row>
    <row r="138" spans="1:20" ht="15" customHeight="1">
      <c r="E138" s="257"/>
      <c r="F138" s="257"/>
      <c r="G138" s="257"/>
      <c r="H138" s="257"/>
      <c r="I138" s="1294"/>
      <c r="J138" s="1294"/>
      <c r="K138" s="257"/>
      <c r="L138" s="257"/>
    </row>
    <row r="139" spans="1:20" s="21" customFormat="1" ht="18.75">
      <c r="A139" s="1140" t="s">
        <v>12</v>
      </c>
      <c r="B139" s="1140"/>
      <c r="C139" s="1140"/>
      <c r="D139" s="1141" t="s">
        <v>25</v>
      </c>
      <c r="E139" s="1141"/>
      <c r="F139" s="1141"/>
      <c r="G139" s="1141"/>
      <c r="H139" s="1141"/>
      <c r="I139" s="19"/>
      <c r="J139" s="5"/>
      <c r="K139" s="5"/>
      <c r="L139" s="260" t="s">
        <v>13</v>
      </c>
      <c r="M139" s="260"/>
      <c r="N139" s="260"/>
      <c r="O139" s="20"/>
      <c r="P139" s="19"/>
    </row>
    <row r="140" spans="1:20" s="6" customFormat="1" ht="70.5" customHeight="1">
      <c r="A140" s="1176" t="s">
        <v>14</v>
      </c>
      <c r="B140" s="1176"/>
      <c r="C140" s="1176"/>
      <c r="D140" s="1176"/>
      <c r="E140" s="1176"/>
      <c r="F140" s="1176"/>
      <c r="G140" s="1176"/>
      <c r="H140" s="1176"/>
      <c r="I140" s="1176"/>
      <c r="J140" s="1176"/>
      <c r="K140" s="1176"/>
      <c r="L140" s="1176"/>
      <c r="M140" s="1176"/>
      <c r="N140" s="1176"/>
      <c r="O140" s="5"/>
      <c r="P140" s="5"/>
    </row>
    <row r="141" spans="1:20" ht="15" customHeight="1">
      <c r="A141" s="1207" t="s">
        <v>23</v>
      </c>
      <c r="B141" s="1209"/>
      <c r="C141" s="119" t="s">
        <v>247</v>
      </c>
      <c r="D141" s="32"/>
      <c r="E141" s="1207" t="s">
        <v>21</v>
      </c>
      <c r="F141" s="1208"/>
      <c r="G141" s="1208"/>
      <c r="H141" s="1208"/>
      <c r="I141" s="1209"/>
      <c r="J141" s="1281"/>
      <c r="K141" s="1211"/>
      <c r="L141" s="1211"/>
      <c r="M141" s="1211"/>
      <c r="N141" s="1212"/>
      <c r="O141" s="2"/>
      <c r="P141" s="2"/>
    </row>
    <row r="142" spans="1:20" ht="15.75" customHeight="1">
      <c r="A142" s="1214" t="s">
        <v>26</v>
      </c>
      <c r="B142" s="1216"/>
      <c r="C142" s="307" t="s">
        <v>27</v>
      </c>
      <c r="D142" s="98"/>
      <c r="E142" s="1214" t="s">
        <v>20</v>
      </c>
      <c r="F142" s="1215"/>
      <c r="G142" s="1215"/>
      <c r="H142" s="1215"/>
      <c r="I142" s="1216"/>
      <c r="J142" s="1342">
        <v>44652</v>
      </c>
      <c r="K142" s="1343"/>
      <c r="L142" s="1343"/>
      <c r="M142" s="1343"/>
      <c r="N142" s="1344"/>
      <c r="O142" s="2"/>
      <c r="P142" s="2"/>
    </row>
    <row r="143" spans="1:20" ht="17.25" customHeight="1">
      <c r="A143" s="1214" t="s">
        <v>15</v>
      </c>
      <c r="B143" s="1216"/>
      <c r="C143" s="307" t="s">
        <v>17</v>
      </c>
      <c r="D143" s="98"/>
      <c r="E143" s="1214" t="s">
        <v>18</v>
      </c>
      <c r="F143" s="1215"/>
      <c r="G143" s="1215"/>
      <c r="H143" s="1215"/>
      <c r="I143" s="1216"/>
      <c r="J143" s="1151" t="s">
        <v>248</v>
      </c>
      <c r="K143" s="1153"/>
      <c r="L143" s="1153"/>
      <c r="M143" s="1153"/>
      <c r="N143" s="1154"/>
      <c r="O143" s="2"/>
      <c r="P143" s="2"/>
    </row>
    <row r="144" spans="1:20" ht="17.25" customHeight="1">
      <c r="A144" s="1214" t="s">
        <v>16</v>
      </c>
      <c r="B144" s="1216"/>
      <c r="C144" s="307">
        <v>90004491</v>
      </c>
      <c r="D144" s="32"/>
      <c r="E144" s="1207" t="s">
        <v>19</v>
      </c>
      <c r="F144" s="1208"/>
      <c r="G144" s="1208"/>
      <c r="H144" s="1208"/>
      <c r="I144" s="1209"/>
      <c r="J144" s="1148" t="s">
        <v>249</v>
      </c>
      <c r="K144" s="1283"/>
      <c r="L144" s="1283"/>
      <c r="M144" s="1283"/>
      <c r="N144" s="1149"/>
      <c r="O144" s="2"/>
      <c r="P144" s="2"/>
    </row>
    <row r="145" spans="1:20" ht="13.5" customHeight="1">
      <c r="A145" s="1151" t="s">
        <v>0</v>
      </c>
      <c r="B145" s="1154"/>
      <c r="C145" s="308"/>
      <c r="D145" s="97"/>
      <c r="E145" s="1214" t="s">
        <v>22</v>
      </c>
      <c r="F145" s="1215"/>
      <c r="G145" s="1216"/>
      <c r="H145" s="1151" t="s">
        <v>42</v>
      </c>
      <c r="I145" s="1154"/>
      <c r="J145" s="1214" t="s">
        <v>24</v>
      </c>
      <c r="K145" s="1215"/>
      <c r="L145" s="1216"/>
      <c r="M145" s="1151" t="s">
        <v>165</v>
      </c>
      <c r="N145" s="1154"/>
      <c r="O145" s="4"/>
      <c r="P145" s="1"/>
    </row>
    <row r="146" spans="1:20" ht="18.75" customHeight="1">
      <c r="A146" s="1151" t="s">
        <v>1</v>
      </c>
      <c r="B146" s="1153"/>
      <c r="C146" s="1154"/>
      <c r="D146" s="1155" t="s">
        <v>2</v>
      </c>
      <c r="E146" s="1156"/>
      <c r="F146" s="1156"/>
      <c r="G146" s="1156"/>
      <c r="H146" s="1156"/>
      <c r="I146" s="1156"/>
      <c r="J146" s="1156"/>
      <c r="K146" s="1156"/>
      <c r="L146" s="1157"/>
      <c r="M146" s="1158" t="s">
        <v>10</v>
      </c>
      <c r="N146" s="1158" t="s">
        <v>11</v>
      </c>
      <c r="O146" s="1"/>
      <c r="P146" s="1"/>
    </row>
    <row r="147" spans="1:20" ht="18.75" customHeight="1">
      <c r="A147" s="1161" t="s">
        <v>3</v>
      </c>
      <c r="B147" s="1161" t="s">
        <v>4</v>
      </c>
      <c r="C147" s="1163" t="s">
        <v>5</v>
      </c>
      <c r="D147" s="1165" t="s">
        <v>6</v>
      </c>
      <c r="E147" s="1151" t="s">
        <v>7</v>
      </c>
      <c r="F147" s="1153"/>
      <c r="G147" s="1153"/>
      <c r="H147" s="1153"/>
      <c r="I147" s="1153"/>
      <c r="J147" s="1153"/>
      <c r="K147" s="1153"/>
      <c r="L147" s="1154"/>
      <c r="M147" s="1159"/>
      <c r="N147" s="1159"/>
      <c r="O147" s="1"/>
      <c r="P147" s="1"/>
    </row>
    <row r="148" spans="1:20" ht="18.75">
      <c r="A148" s="1162"/>
      <c r="B148" s="1162"/>
      <c r="C148" s="1164"/>
      <c r="D148" s="1569"/>
      <c r="E148" s="1151" t="s">
        <v>8</v>
      </c>
      <c r="F148" s="1153"/>
      <c r="G148" s="1153"/>
      <c r="H148" s="1153"/>
      <c r="I148" s="1153"/>
      <c r="J148" s="1153"/>
      <c r="K148" s="1154"/>
      <c r="L148" s="23" t="s">
        <v>9</v>
      </c>
      <c r="M148" s="1160"/>
      <c r="N148" s="1160"/>
      <c r="O148" s="1"/>
      <c r="P148" s="1"/>
    </row>
    <row r="149" spans="1:20" ht="18.75" customHeight="1">
      <c r="A149" s="1308"/>
      <c r="B149" s="1310"/>
      <c r="C149" s="1313" t="s">
        <v>250</v>
      </c>
      <c r="D149" s="1315" t="s">
        <v>29</v>
      </c>
      <c r="E149" s="1657" t="s">
        <v>251</v>
      </c>
      <c r="F149" s="1658"/>
      <c r="G149" s="1658"/>
      <c r="H149" s="1659"/>
      <c r="I149" s="1657" t="s">
        <v>252</v>
      </c>
      <c r="J149" s="1658"/>
      <c r="K149" s="1658"/>
      <c r="L149" s="1659"/>
      <c r="M149" s="321"/>
      <c r="N149" s="321"/>
      <c r="O149" s="1"/>
      <c r="P149" s="1"/>
    </row>
    <row r="150" spans="1:20" ht="24">
      <c r="A150" s="1309"/>
      <c r="B150" s="1311"/>
      <c r="C150" s="1314"/>
      <c r="D150" s="1316"/>
      <c r="E150" s="1660"/>
      <c r="F150" s="1661"/>
      <c r="G150" s="1661"/>
      <c r="H150" s="1662"/>
      <c r="I150" s="1660"/>
      <c r="J150" s="1661"/>
      <c r="K150" s="1661"/>
      <c r="L150" s="1662"/>
      <c r="M150" s="322"/>
      <c r="N150" s="322"/>
      <c r="O150" s="1"/>
      <c r="P150" s="84"/>
      <c r="Q150" s="101"/>
      <c r="R150" s="101"/>
      <c r="S150" s="102"/>
      <c r="T150" s="101"/>
    </row>
    <row r="151" spans="1:20" ht="15" customHeight="1">
      <c r="A151" s="1309"/>
      <c r="B151" s="1311"/>
      <c r="C151" s="1314"/>
      <c r="D151" s="29">
        <v>1</v>
      </c>
      <c r="E151" s="1144" t="s">
        <v>30</v>
      </c>
      <c r="F151" s="1145"/>
      <c r="G151" s="1142">
        <v>52700</v>
      </c>
      <c r="H151" s="1142"/>
      <c r="I151" s="1228">
        <f>SUM(G151*6/30)</f>
        <v>10540</v>
      </c>
      <c r="J151" s="1229"/>
      <c r="K151" s="1229"/>
      <c r="L151" s="1230"/>
      <c r="M151" s="7"/>
      <c r="N151" s="7"/>
      <c r="O151" s="1"/>
      <c r="P151" s="84"/>
      <c r="Q151" s="101"/>
      <c r="R151" s="101"/>
      <c r="S151" s="102"/>
      <c r="T151" s="101"/>
    </row>
    <row r="152" spans="1:20" ht="15" customHeight="1">
      <c r="A152" s="1309"/>
      <c r="B152" s="1311"/>
      <c r="C152" s="1314"/>
      <c r="D152" s="306">
        <v>1001</v>
      </c>
      <c r="E152" s="1144" t="s">
        <v>31</v>
      </c>
      <c r="F152" s="1145"/>
      <c r="G152" s="1142">
        <v>8715</v>
      </c>
      <c r="H152" s="1142"/>
      <c r="I152" s="1228">
        <f t="shared" ref="I152:I158" si="2">SUM(G152*6/30)</f>
        <v>1743</v>
      </c>
      <c r="J152" s="1229"/>
      <c r="K152" s="1229"/>
      <c r="L152" s="1230"/>
      <c r="M152" s="7"/>
      <c r="N152" s="7"/>
      <c r="O152" s="1"/>
      <c r="P152" s="103"/>
      <c r="Q152" s="101"/>
      <c r="R152" s="101"/>
      <c r="S152" s="102"/>
      <c r="T152" s="101"/>
    </row>
    <row r="153" spans="1:20" ht="15" customHeight="1">
      <c r="A153" s="1309"/>
      <c r="B153" s="1311"/>
      <c r="C153" s="1314"/>
      <c r="D153" s="306">
        <v>1210</v>
      </c>
      <c r="E153" s="1144" t="s">
        <v>71</v>
      </c>
      <c r="F153" s="1145"/>
      <c r="G153" s="1142">
        <v>5000</v>
      </c>
      <c r="H153" s="1142"/>
      <c r="I153" s="1228">
        <f t="shared" si="2"/>
        <v>1000</v>
      </c>
      <c r="J153" s="1229"/>
      <c r="K153" s="1229"/>
      <c r="L153" s="1230"/>
      <c r="M153" s="30"/>
      <c r="N153" s="30"/>
      <c r="O153" s="1"/>
      <c r="P153" s="84"/>
      <c r="Q153" s="101"/>
      <c r="R153" s="101"/>
      <c r="S153" s="102"/>
      <c r="T153" s="101"/>
    </row>
    <row r="154" spans="1:20" ht="15" customHeight="1">
      <c r="A154" s="1309"/>
      <c r="B154" s="1311"/>
      <c r="C154" s="1314"/>
      <c r="D154" s="306">
        <v>1810</v>
      </c>
      <c r="E154" s="1144" t="s">
        <v>32</v>
      </c>
      <c r="F154" s="1145"/>
      <c r="G154" s="1142">
        <v>64700</v>
      </c>
      <c r="H154" s="1142"/>
      <c r="I154" s="1228">
        <f t="shared" si="2"/>
        <v>12940</v>
      </c>
      <c r="J154" s="1229"/>
      <c r="K154" s="1229"/>
      <c r="L154" s="1230"/>
      <c r="M154" s="1352" t="s">
        <v>253</v>
      </c>
      <c r="N154" s="1353"/>
      <c r="O154" s="1"/>
      <c r="P154" s="84"/>
      <c r="Q154" s="101"/>
      <c r="R154" s="101"/>
      <c r="S154" s="102"/>
      <c r="T154" s="101"/>
    </row>
    <row r="155" spans="1:20" ht="15" customHeight="1">
      <c r="A155" s="1309"/>
      <c r="B155" s="1311"/>
      <c r="C155" s="1314"/>
      <c r="D155" s="306">
        <v>1820</v>
      </c>
      <c r="E155" s="1144" t="s">
        <v>72</v>
      </c>
      <c r="F155" s="1145"/>
      <c r="G155" s="1142">
        <v>20000</v>
      </c>
      <c r="H155" s="1142"/>
      <c r="I155" s="1228">
        <f t="shared" si="2"/>
        <v>4000</v>
      </c>
      <c r="J155" s="1229"/>
      <c r="K155" s="1229"/>
      <c r="L155" s="1230"/>
      <c r="M155" s="1354"/>
      <c r="N155" s="1355"/>
      <c r="O155" s="1"/>
      <c r="P155" s="84"/>
      <c r="Q155" s="101"/>
      <c r="R155" s="101"/>
      <c r="S155" s="102"/>
      <c r="T155" s="101"/>
    </row>
    <row r="156" spans="1:20" ht="15" customHeight="1">
      <c r="A156" s="1309"/>
      <c r="B156" s="1311"/>
      <c r="C156" s="1314"/>
      <c r="D156" s="306">
        <v>1947</v>
      </c>
      <c r="E156" s="1144" t="s">
        <v>73</v>
      </c>
      <c r="F156" s="1145"/>
      <c r="G156" s="1142">
        <v>2250</v>
      </c>
      <c r="H156" s="1142"/>
      <c r="I156" s="1228">
        <f t="shared" si="2"/>
        <v>450</v>
      </c>
      <c r="J156" s="1229"/>
      <c r="K156" s="1229"/>
      <c r="L156" s="1230"/>
      <c r="M156" s="1354"/>
      <c r="N156" s="1355"/>
      <c r="O156" s="1"/>
      <c r="P156" s="84"/>
      <c r="Q156" s="101"/>
      <c r="R156" s="101"/>
      <c r="S156" s="102"/>
      <c r="T156" s="101"/>
    </row>
    <row r="157" spans="1:20" ht="15" customHeight="1">
      <c r="A157" s="1309"/>
      <c r="B157" s="1311"/>
      <c r="C157" s="1314"/>
      <c r="D157" s="306">
        <v>1978</v>
      </c>
      <c r="E157" s="1144" t="s">
        <v>74</v>
      </c>
      <c r="F157" s="1145"/>
      <c r="G157" s="1142">
        <v>18000</v>
      </c>
      <c r="H157" s="1142"/>
      <c r="I157" s="1228">
        <f t="shared" si="2"/>
        <v>3600</v>
      </c>
      <c r="J157" s="1229"/>
      <c r="K157" s="1229"/>
      <c r="L157" s="1230"/>
      <c r="M157" s="1354"/>
      <c r="N157" s="1355"/>
      <c r="O157" s="1"/>
      <c r="P157" s="84"/>
      <c r="Q157" s="101"/>
      <c r="R157" s="101"/>
      <c r="S157" s="102"/>
      <c r="T157" s="101"/>
    </row>
    <row r="158" spans="1:20" ht="15" customHeight="1">
      <c r="A158" s="1309"/>
      <c r="B158" s="1311"/>
      <c r="C158" s="1314"/>
      <c r="D158" s="306">
        <v>2211</v>
      </c>
      <c r="E158" s="1144" t="s">
        <v>75</v>
      </c>
      <c r="F158" s="1145"/>
      <c r="G158" s="1142">
        <v>3189</v>
      </c>
      <c r="H158" s="1142"/>
      <c r="I158" s="1228">
        <f t="shared" si="2"/>
        <v>637.79999999999995</v>
      </c>
      <c r="J158" s="1229"/>
      <c r="K158" s="1229"/>
      <c r="L158" s="1230"/>
      <c r="M158" s="1354"/>
      <c r="N158" s="1355"/>
      <c r="O158" s="1"/>
      <c r="P158" s="84"/>
      <c r="Q158" s="101"/>
      <c r="R158" s="101"/>
      <c r="S158" s="102"/>
      <c r="T158" s="101"/>
    </row>
    <row r="159" spans="1:20" ht="15" customHeight="1">
      <c r="A159" s="1309"/>
      <c r="B159" s="1311"/>
      <c r="C159" s="1314"/>
      <c r="D159" s="306">
        <v>2224</v>
      </c>
      <c r="E159" s="1144" t="s">
        <v>33</v>
      </c>
      <c r="F159" s="1145"/>
      <c r="G159" s="1142">
        <v>5270</v>
      </c>
      <c r="H159" s="1142"/>
      <c r="I159" s="1228">
        <f t="shared" ref="I159:I162" si="3">SUM(G159*6/30)</f>
        <v>1054</v>
      </c>
      <c r="J159" s="1229"/>
      <c r="K159" s="1229"/>
      <c r="L159" s="1230"/>
      <c r="M159" s="1354"/>
      <c r="N159" s="1355"/>
      <c r="O159" s="1"/>
      <c r="P159" s="84"/>
      <c r="Q159" s="101"/>
      <c r="R159" s="101"/>
      <c r="S159" s="102"/>
      <c r="T159" s="101"/>
    </row>
    <row r="160" spans="1:20" ht="15" customHeight="1">
      <c r="A160" s="1361"/>
      <c r="B160" s="1362"/>
      <c r="C160" s="1656"/>
      <c r="D160" s="306">
        <v>2247</v>
      </c>
      <c r="E160" s="1144" t="s">
        <v>34</v>
      </c>
      <c r="F160" s="1145"/>
      <c r="G160" s="1142">
        <f>SUM(G151*10%)</f>
        <v>5270</v>
      </c>
      <c r="H160" s="1142"/>
      <c r="I160" s="1228">
        <f t="shared" si="3"/>
        <v>1054</v>
      </c>
      <c r="J160" s="1229"/>
      <c r="K160" s="1229"/>
      <c r="L160" s="1230"/>
      <c r="M160" s="1354"/>
      <c r="N160" s="1355"/>
      <c r="P160" s="84"/>
      <c r="Q160" s="101"/>
      <c r="R160" s="101"/>
      <c r="S160" s="102"/>
      <c r="T160" s="101"/>
    </row>
    <row r="161" spans="1:20" ht="15" customHeight="1">
      <c r="A161" s="88"/>
      <c r="B161" s="88"/>
      <c r="C161" s="88"/>
      <c r="D161" s="306">
        <v>2265</v>
      </c>
      <c r="E161" s="1144" t="s">
        <v>45</v>
      </c>
      <c r="F161" s="1145"/>
      <c r="G161" s="1142">
        <f>SUM(G151*10%)</f>
        <v>5270</v>
      </c>
      <c r="H161" s="1142"/>
      <c r="I161" s="1228">
        <f t="shared" si="3"/>
        <v>1054</v>
      </c>
      <c r="J161" s="1229"/>
      <c r="K161" s="1229"/>
      <c r="L161" s="1230"/>
      <c r="M161" s="1354"/>
      <c r="N161" s="1355"/>
      <c r="P161" s="84"/>
      <c r="Q161" s="101"/>
      <c r="R161" s="101"/>
      <c r="S161" s="101"/>
      <c r="T161" s="101"/>
    </row>
    <row r="162" spans="1:20" ht="12" customHeight="1">
      <c r="A162" s="88"/>
      <c r="B162" s="88"/>
      <c r="C162" s="88"/>
      <c r="D162" s="306">
        <v>2309</v>
      </c>
      <c r="E162" s="1146" t="s">
        <v>36</v>
      </c>
      <c r="F162" s="1146"/>
      <c r="G162" s="1142">
        <f>SUM(G151*10%)</f>
        <v>5270</v>
      </c>
      <c r="H162" s="1142"/>
      <c r="I162" s="1228">
        <f t="shared" si="3"/>
        <v>1054</v>
      </c>
      <c r="J162" s="1229"/>
      <c r="K162" s="1229"/>
      <c r="L162" s="1230"/>
      <c r="M162" s="1356"/>
      <c r="N162" s="1357"/>
      <c r="P162" s="104"/>
      <c r="Q162" s="102"/>
      <c r="R162" s="101"/>
      <c r="S162" s="101"/>
      <c r="T162" s="101"/>
    </row>
    <row r="163" spans="1:20" ht="12" customHeight="1">
      <c r="A163" s="93"/>
      <c r="B163" s="93"/>
      <c r="C163" s="93"/>
      <c r="D163" s="1654" t="s">
        <v>254</v>
      </c>
      <c r="E163" s="1654"/>
      <c r="F163" s="1654"/>
      <c r="G163" s="1654"/>
      <c r="H163" s="1654"/>
      <c r="I163" s="1655">
        <f>SUM(I151:L162)</f>
        <v>39126.800000000003</v>
      </c>
      <c r="J163" s="1655"/>
      <c r="K163" s="1655"/>
      <c r="L163" s="1655"/>
      <c r="M163" s="93"/>
      <c r="N163" s="93"/>
      <c r="P163" s="104"/>
      <c r="Q163" s="102"/>
      <c r="R163" s="101"/>
      <c r="S163" s="101"/>
      <c r="T163" s="101"/>
    </row>
    <row r="164" spans="1:20" ht="12" customHeight="1">
      <c r="A164" s="93"/>
      <c r="B164" s="93"/>
      <c r="C164" s="93"/>
      <c r="D164" s="93"/>
      <c r="E164" s="94"/>
      <c r="F164" s="94"/>
      <c r="G164" s="94"/>
      <c r="H164" s="94"/>
      <c r="I164" s="95"/>
      <c r="J164" s="95"/>
      <c r="K164" s="96"/>
      <c r="L164" s="96"/>
      <c r="M164" s="93"/>
      <c r="N164" s="93"/>
      <c r="P164" s="104"/>
      <c r="Q164" s="102"/>
      <c r="R164" s="101"/>
      <c r="S164" s="101"/>
      <c r="T164" s="101"/>
    </row>
    <row r="165" spans="1:20" ht="12" customHeight="1">
      <c r="A165" s="93"/>
      <c r="B165" s="93"/>
      <c r="C165" s="93"/>
      <c r="D165" s="93"/>
      <c r="E165" s="94"/>
      <c r="F165" s="94"/>
      <c r="G165" s="94"/>
      <c r="H165" s="94"/>
      <c r="I165" s="95"/>
      <c r="J165" s="95"/>
      <c r="K165" s="96"/>
      <c r="L165" s="96"/>
      <c r="M165" s="93"/>
      <c r="N165" s="93"/>
      <c r="P165" s="104"/>
      <c r="Q165" s="102"/>
      <c r="R165" s="101"/>
      <c r="S165" s="101"/>
      <c r="T165" s="101"/>
    </row>
    <row r="166" spans="1:20" ht="15" customHeight="1">
      <c r="E166" s="305"/>
      <c r="F166" s="305"/>
      <c r="G166" s="305"/>
      <c r="H166" s="305"/>
      <c r="I166" s="1294"/>
      <c r="J166" s="1294"/>
      <c r="K166" s="305"/>
      <c r="L166" s="305"/>
    </row>
    <row r="167" spans="1:20" s="21" customFormat="1" ht="18.75">
      <c r="A167" s="1140" t="s">
        <v>12</v>
      </c>
      <c r="B167" s="1140"/>
      <c r="C167" s="1140"/>
      <c r="D167" s="1141" t="s">
        <v>25</v>
      </c>
      <c r="E167" s="1141"/>
      <c r="F167" s="1141"/>
      <c r="G167" s="1141"/>
      <c r="H167" s="1141"/>
      <c r="I167" s="19"/>
      <c r="J167" s="5"/>
      <c r="K167" s="5"/>
      <c r="L167" s="309" t="s">
        <v>13</v>
      </c>
      <c r="M167" s="309"/>
      <c r="N167" s="309"/>
      <c r="O167" s="20"/>
      <c r="P167" s="19"/>
    </row>
    <row r="169" spans="1:20" s="6" customFormat="1" ht="70.5" customHeight="1">
      <c r="A169" s="1176" t="s">
        <v>14</v>
      </c>
      <c r="B169" s="1176"/>
      <c r="C169" s="1176"/>
      <c r="D169" s="1176"/>
      <c r="E169" s="1176"/>
      <c r="F169" s="1176"/>
      <c r="G169" s="1176"/>
      <c r="H169" s="1176"/>
      <c r="I169" s="1176"/>
      <c r="J169" s="1176"/>
      <c r="K169" s="1176"/>
      <c r="L169" s="1176"/>
      <c r="M169" s="1176"/>
      <c r="N169" s="1176"/>
      <c r="O169" s="5"/>
      <c r="P169" s="5"/>
    </row>
    <row r="170" spans="1:20" ht="15" customHeight="1">
      <c r="A170" s="1207" t="s">
        <v>23</v>
      </c>
      <c r="B170" s="1209"/>
      <c r="C170" s="119"/>
      <c r="D170" s="32"/>
      <c r="E170" s="1207" t="s">
        <v>21</v>
      </c>
      <c r="F170" s="1208"/>
      <c r="G170" s="1208"/>
      <c r="H170" s="1208"/>
      <c r="I170" s="1209"/>
      <c r="J170" s="1281"/>
      <c r="K170" s="1211"/>
      <c r="L170" s="1211"/>
      <c r="M170" s="1211"/>
      <c r="N170" s="1212"/>
      <c r="O170" s="2"/>
      <c r="P170" s="2"/>
    </row>
    <row r="171" spans="1:20" ht="15.75" customHeight="1">
      <c r="A171" s="1214" t="s">
        <v>26</v>
      </c>
      <c r="B171" s="1216"/>
      <c r="C171" s="479" t="s">
        <v>27</v>
      </c>
      <c r="D171" s="98"/>
      <c r="E171" s="1214" t="s">
        <v>20</v>
      </c>
      <c r="F171" s="1215"/>
      <c r="G171" s="1215"/>
      <c r="H171" s="1215"/>
      <c r="I171" s="1216"/>
      <c r="J171" s="1342">
        <v>44743</v>
      </c>
      <c r="K171" s="1343"/>
      <c r="L171" s="1343"/>
      <c r="M171" s="1343"/>
      <c r="N171" s="1344"/>
      <c r="O171" s="2"/>
      <c r="P171" s="2"/>
    </row>
    <row r="172" spans="1:20" ht="17.25" customHeight="1">
      <c r="A172" s="1214" t="s">
        <v>15</v>
      </c>
      <c r="B172" s="1216"/>
      <c r="C172" s="479" t="s">
        <v>17</v>
      </c>
      <c r="D172" s="98"/>
      <c r="E172" s="1214" t="s">
        <v>18</v>
      </c>
      <c r="F172" s="1215"/>
      <c r="G172" s="1215"/>
      <c r="H172" s="1215"/>
      <c r="I172" s="1216"/>
      <c r="J172" s="1151" t="s">
        <v>377</v>
      </c>
      <c r="K172" s="1153"/>
      <c r="L172" s="1153"/>
      <c r="M172" s="1153"/>
      <c r="N172" s="1154"/>
      <c r="O172" s="2"/>
      <c r="P172" s="2"/>
    </row>
    <row r="173" spans="1:20" ht="17.25" customHeight="1">
      <c r="A173" s="1214" t="s">
        <v>16</v>
      </c>
      <c r="B173" s="1216"/>
      <c r="C173" s="479">
        <v>90133461</v>
      </c>
      <c r="D173" s="32"/>
      <c r="E173" s="1207" t="s">
        <v>19</v>
      </c>
      <c r="F173" s="1208"/>
      <c r="G173" s="1208"/>
      <c r="H173" s="1208"/>
      <c r="I173" s="1209"/>
      <c r="J173" s="1148" t="s">
        <v>378</v>
      </c>
      <c r="K173" s="1283"/>
      <c r="L173" s="1283"/>
      <c r="M173" s="1283"/>
      <c r="N173" s="1149"/>
      <c r="O173" s="2"/>
      <c r="P173" s="2"/>
    </row>
    <row r="174" spans="1:20" ht="13.5" customHeight="1">
      <c r="A174" s="1151" t="s">
        <v>0</v>
      </c>
      <c r="B174" s="1154"/>
      <c r="C174" s="482"/>
      <c r="D174" s="97"/>
      <c r="E174" s="1214" t="s">
        <v>22</v>
      </c>
      <c r="F174" s="1215"/>
      <c r="G174" s="1216"/>
      <c r="H174" s="1151" t="s">
        <v>376</v>
      </c>
      <c r="I174" s="1154"/>
      <c r="J174" s="1214" t="s">
        <v>24</v>
      </c>
      <c r="K174" s="1215"/>
      <c r="L174" s="1216"/>
      <c r="M174" s="1151" t="s">
        <v>165</v>
      </c>
      <c r="N174" s="1154"/>
      <c r="O174" s="4"/>
      <c r="P174" s="1"/>
    </row>
    <row r="175" spans="1:20" ht="18.75" customHeight="1">
      <c r="A175" s="1151" t="s">
        <v>1</v>
      </c>
      <c r="B175" s="1153"/>
      <c r="C175" s="1154"/>
      <c r="D175" s="1155" t="s">
        <v>2</v>
      </c>
      <c r="E175" s="1156"/>
      <c r="F175" s="1156"/>
      <c r="G175" s="1156"/>
      <c r="H175" s="1156"/>
      <c r="I175" s="1156"/>
      <c r="J175" s="1156"/>
      <c r="K175" s="1156"/>
      <c r="L175" s="1157"/>
      <c r="M175" s="1158" t="s">
        <v>10</v>
      </c>
      <c r="N175" s="1158" t="s">
        <v>11</v>
      </c>
      <c r="O175" s="1"/>
      <c r="P175" s="1"/>
    </row>
    <row r="176" spans="1:20" ht="18.75" customHeight="1">
      <c r="A176" s="1161" t="s">
        <v>3</v>
      </c>
      <c r="B176" s="1161" t="s">
        <v>4</v>
      </c>
      <c r="C176" s="1163" t="s">
        <v>5</v>
      </c>
      <c r="D176" s="1165" t="s">
        <v>6</v>
      </c>
      <c r="E176" s="1151" t="s">
        <v>7</v>
      </c>
      <c r="F176" s="1153"/>
      <c r="G176" s="1153"/>
      <c r="H176" s="1153"/>
      <c r="I176" s="1153"/>
      <c r="J176" s="1153"/>
      <c r="K176" s="1153"/>
      <c r="L176" s="1154"/>
      <c r="M176" s="1159"/>
      <c r="N176" s="1159"/>
      <c r="O176" s="1"/>
      <c r="P176" s="1"/>
    </row>
    <row r="177" spans="1:20" ht="18.75">
      <c r="A177" s="1162"/>
      <c r="B177" s="1162"/>
      <c r="C177" s="1164"/>
      <c r="D177" s="1569"/>
      <c r="E177" s="1151" t="s">
        <v>8</v>
      </c>
      <c r="F177" s="1153"/>
      <c r="G177" s="1153"/>
      <c r="H177" s="1153"/>
      <c r="I177" s="1153"/>
      <c r="J177" s="1153"/>
      <c r="K177" s="1154"/>
      <c r="L177" s="23" t="s">
        <v>9</v>
      </c>
      <c r="M177" s="1160"/>
      <c r="N177" s="1160"/>
      <c r="O177" s="1"/>
      <c r="P177" s="1"/>
    </row>
    <row r="178" spans="1:20" ht="18.75" customHeight="1">
      <c r="A178" s="1308"/>
      <c r="B178" s="1310"/>
      <c r="C178" s="1313" t="s">
        <v>379</v>
      </c>
      <c r="D178" s="1315" t="s">
        <v>29</v>
      </c>
      <c r="E178" s="1657" t="s">
        <v>251</v>
      </c>
      <c r="F178" s="1658"/>
      <c r="G178" s="1658"/>
      <c r="H178" s="1659"/>
      <c r="I178" s="1663">
        <v>44743</v>
      </c>
      <c r="J178" s="1658"/>
      <c r="K178" s="1658"/>
      <c r="L178" s="1659"/>
      <c r="M178" s="321"/>
      <c r="N178" s="321"/>
      <c r="O178" s="1"/>
      <c r="P178" s="1"/>
    </row>
    <row r="179" spans="1:20" ht="24">
      <c r="A179" s="1309"/>
      <c r="B179" s="1311"/>
      <c r="C179" s="1314"/>
      <c r="D179" s="1316"/>
      <c r="E179" s="1660"/>
      <c r="F179" s="1661"/>
      <c r="G179" s="1661"/>
      <c r="H179" s="1662"/>
      <c r="I179" s="1660"/>
      <c r="J179" s="1661"/>
      <c r="K179" s="1661"/>
      <c r="L179" s="1662"/>
      <c r="M179" s="322"/>
      <c r="N179" s="322"/>
      <c r="O179" s="1"/>
      <c r="P179" s="84"/>
      <c r="Q179" s="101"/>
      <c r="R179" s="101"/>
      <c r="S179" s="102"/>
      <c r="T179" s="101"/>
    </row>
    <row r="180" spans="1:20" ht="15" customHeight="1">
      <c r="A180" s="1309"/>
      <c r="B180" s="1311"/>
      <c r="C180" s="1314"/>
      <c r="D180" s="29">
        <v>1</v>
      </c>
      <c r="E180" s="1144" t="s">
        <v>30</v>
      </c>
      <c r="F180" s="1145"/>
      <c r="G180" s="1142"/>
      <c r="H180" s="1142"/>
      <c r="I180" s="1228"/>
      <c r="J180" s="1229"/>
      <c r="K180" s="1229"/>
      <c r="L180" s="1230"/>
      <c r="M180" s="7"/>
      <c r="N180" s="7"/>
      <c r="O180" s="1"/>
      <c r="P180" s="84"/>
      <c r="Q180" s="101"/>
      <c r="R180" s="101"/>
      <c r="S180" s="102"/>
      <c r="T180" s="101"/>
    </row>
    <row r="181" spans="1:20" ht="15" customHeight="1">
      <c r="A181" s="1309"/>
      <c r="B181" s="1311"/>
      <c r="C181" s="1314"/>
      <c r="D181" s="478">
        <v>1001</v>
      </c>
      <c r="E181" s="1144" t="s">
        <v>31</v>
      </c>
      <c r="F181" s="1145"/>
      <c r="G181" s="1142"/>
      <c r="H181" s="1142"/>
      <c r="I181" s="1228"/>
      <c r="J181" s="1229"/>
      <c r="K181" s="1229"/>
      <c r="L181" s="1230"/>
      <c r="M181" s="7"/>
      <c r="N181" s="7"/>
      <c r="O181" s="1"/>
      <c r="P181" s="103"/>
      <c r="Q181" s="101"/>
      <c r="R181" s="101"/>
      <c r="S181" s="102"/>
      <c r="T181" s="101"/>
    </row>
    <row r="182" spans="1:20" ht="15" customHeight="1">
      <c r="A182" s="1309"/>
      <c r="B182" s="1311"/>
      <c r="C182" s="1314"/>
      <c r="D182" s="478">
        <v>1210</v>
      </c>
      <c r="E182" s="1144" t="s">
        <v>71</v>
      </c>
      <c r="F182" s="1145"/>
      <c r="G182" s="1142"/>
      <c r="H182" s="1142"/>
      <c r="I182" s="1228"/>
      <c r="J182" s="1229"/>
      <c r="K182" s="1229"/>
      <c r="L182" s="1230"/>
      <c r="M182" s="30"/>
      <c r="N182" s="30"/>
      <c r="O182" s="1"/>
      <c r="P182" s="84"/>
      <c r="Q182" s="101"/>
      <c r="R182" s="101"/>
      <c r="S182" s="102"/>
      <c r="T182" s="101"/>
    </row>
    <row r="183" spans="1:20" ht="15" customHeight="1">
      <c r="A183" s="1309"/>
      <c r="B183" s="1311"/>
      <c r="C183" s="1314"/>
      <c r="D183" s="478">
        <v>1810</v>
      </c>
      <c r="E183" s="1144" t="s">
        <v>32</v>
      </c>
      <c r="F183" s="1145"/>
      <c r="G183" s="1142"/>
      <c r="H183" s="1142"/>
      <c r="I183" s="1228"/>
      <c r="J183" s="1229"/>
      <c r="K183" s="1229"/>
      <c r="L183" s="1230"/>
      <c r="M183" s="1352" t="s">
        <v>380</v>
      </c>
      <c r="N183" s="1353"/>
      <c r="O183" s="1"/>
      <c r="P183" s="84"/>
      <c r="Q183" s="101"/>
      <c r="R183" s="101"/>
      <c r="S183" s="102"/>
      <c r="T183" s="101"/>
    </row>
    <row r="184" spans="1:20" ht="15" customHeight="1">
      <c r="A184" s="1309"/>
      <c r="B184" s="1311"/>
      <c r="C184" s="1314"/>
      <c r="D184" s="478">
        <v>1820</v>
      </c>
      <c r="E184" s="1144" t="s">
        <v>72</v>
      </c>
      <c r="F184" s="1145"/>
      <c r="G184" s="1142"/>
      <c r="H184" s="1142"/>
      <c r="I184" s="1228"/>
      <c r="J184" s="1229"/>
      <c r="K184" s="1229"/>
      <c r="L184" s="1230"/>
      <c r="M184" s="1354"/>
      <c r="N184" s="1355"/>
      <c r="O184" s="1"/>
      <c r="P184" s="84"/>
      <c r="Q184" s="101"/>
      <c r="R184" s="101"/>
      <c r="S184" s="102"/>
      <c r="T184" s="101"/>
    </row>
    <row r="185" spans="1:20" ht="15" customHeight="1">
      <c r="A185" s="1309"/>
      <c r="B185" s="1311"/>
      <c r="C185" s="1314"/>
      <c r="D185" s="478">
        <v>1947</v>
      </c>
      <c r="E185" s="1144" t="s">
        <v>73</v>
      </c>
      <c r="F185" s="1145"/>
      <c r="G185" s="1142"/>
      <c r="H185" s="1142"/>
      <c r="I185" s="1228"/>
      <c r="J185" s="1229"/>
      <c r="K185" s="1229"/>
      <c r="L185" s="1230"/>
      <c r="M185" s="1354"/>
      <c r="N185" s="1355"/>
      <c r="O185" s="1"/>
      <c r="P185" s="84"/>
      <c r="Q185" s="101"/>
      <c r="R185" s="101"/>
      <c r="S185" s="102"/>
      <c r="T185" s="101"/>
    </row>
    <row r="186" spans="1:20" ht="15" customHeight="1">
      <c r="A186" s="1309"/>
      <c r="B186" s="1311"/>
      <c r="C186" s="1314"/>
      <c r="D186" s="478">
        <v>1978</v>
      </c>
      <c r="E186" s="1144" t="s">
        <v>74</v>
      </c>
      <c r="F186" s="1145"/>
      <c r="G186" s="1142"/>
      <c r="H186" s="1142"/>
      <c r="I186" s="1228"/>
      <c r="J186" s="1229"/>
      <c r="K186" s="1229"/>
      <c r="L186" s="1230"/>
      <c r="M186" s="1354"/>
      <c r="N186" s="1355"/>
      <c r="O186" s="1"/>
      <c r="P186" s="84"/>
      <c r="Q186" s="101"/>
      <c r="R186" s="101"/>
      <c r="S186" s="102"/>
      <c r="T186" s="101"/>
    </row>
    <row r="187" spans="1:20" ht="15" customHeight="1">
      <c r="A187" s="1309"/>
      <c r="B187" s="1311"/>
      <c r="C187" s="1314"/>
      <c r="D187" s="478">
        <v>2211</v>
      </c>
      <c r="E187" s="1144" t="s">
        <v>75</v>
      </c>
      <c r="F187" s="1145"/>
      <c r="G187" s="1142"/>
      <c r="H187" s="1142"/>
      <c r="I187" s="1228"/>
      <c r="J187" s="1229"/>
      <c r="K187" s="1229"/>
      <c r="L187" s="1230"/>
      <c r="M187" s="1354"/>
      <c r="N187" s="1355"/>
      <c r="O187" s="1"/>
      <c r="P187" s="84"/>
      <c r="Q187" s="101"/>
      <c r="R187" s="101"/>
      <c r="S187" s="102"/>
      <c r="T187" s="101"/>
    </row>
    <row r="188" spans="1:20" ht="15" customHeight="1">
      <c r="A188" s="1309"/>
      <c r="B188" s="1311"/>
      <c r="C188" s="1314"/>
      <c r="D188" s="478">
        <v>2224</v>
      </c>
      <c r="E188" s="1144" t="s">
        <v>33</v>
      </c>
      <c r="F188" s="1145"/>
      <c r="G188" s="1142"/>
      <c r="H188" s="1142"/>
      <c r="I188" s="1228"/>
      <c r="J188" s="1229"/>
      <c r="K188" s="1229"/>
      <c r="L188" s="1230"/>
      <c r="M188" s="1354"/>
      <c r="N188" s="1355"/>
      <c r="O188" s="1"/>
      <c r="P188" s="84"/>
      <c r="Q188" s="101"/>
      <c r="R188" s="101"/>
      <c r="S188" s="102"/>
      <c r="T188" s="101"/>
    </row>
    <row r="189" spans="1:20" ht="15" customHeight="1">
      <c r="A189" s="1361"/>
      <c r="B189" s="1362"/>
      <c r="C189" s="1656"/>
      <c r="D189" s="478">
        <v>2247</v>
      </c>
      <c r="E189" s="1144" t="s">
        <v>34</v>
      </c>
      <c r="F189" s="1145"/>
      <c r="G189" s="1142"/>
      <c r="H189" s="1142"/>
      <c r="I189" s="1228"/>
      <c r="J189" s="1229"/>
      <c r="K189" s="1229"/>
      <c r="L189" s="1230"/>
      <c r="M189" s="1354"/>
      <c r="N189" s="1355"/>
      <c r="P189" s="84"/>
      <c r="Q189" s="101"/>
      <c r="R189" s="101"/>
      <c r="S189" s="102"/>
      <c r="T189" s="101"/>
    </row>
    <row r="190" spans="1:20" ht="15" customHeight="1">
      <c r="A190" s="88"/>
      <c r="B190" s="88"/>
      <c r="C190" s="88"/>
      <c r="D190" s="478">
        <v>2265</v>
      </c>
      <c r="E190" s="1144" t="s">
        <v>45</v>
      </c>
      <c r="F190" s="1145"/>
      <c r="G190" s="1142"/>
      <c r="H190" s="1142"/>
      <c r="I190" s="1228"/>
      <c r="J190" s="1229"/>
      <c r="K190" s="1229"/>
      <c r="L190" s="1230"/>
      <c r="M190" s="1354"/>
      <c r="N190" s="1355"/>
      <c r="P190" s="84"/>
      <c r="Q190" s="101"/>
      <c r="R190" s="101"/>
      <c r="S190" s="101"/>
      <c r="T190" s="101"/>
    </row>
    <row r="191" spans="1:20" ht="12" customHeight="1">
      <c r="A191" s="88"/>
      <c r="B191" s="88"/>
      <c r="C191" s="88"/>
      <c r="D191" s="478">
        <v>2309</v>
      </c>
      <c r="E191" s="1146" t="s">
        <v>36</v>
      </c>
      <c r="F191" s="1146"/>
      <c r="G191" s="1142"/>
      <c r="H191" s="1142"/>
      <c r="I191" s="1228"/>
      <c r="J191" s="1229"/>
      <c r="K191" s="1229"/>
      <c r="L191" s="1230"/>
      <c r="M191" s="1356"/>
      <c r="N191" s="1357"/>
      <c r="P191" s="104"/>
      <c r="Q191" s="102"/>
      <c r="R191" s="101"/>
      <c r="S191" s="101"/>
      <c r="T191" s="101"/>
    </row>
    <row r="192" spans="1:20" ht="12" customHeight="1">
      <c r="A192" s="93"/>
      <c r="B192" s="93"/>
      <c r="C192" s="93"/>
      <c r="D192" s="1654" t="s">
        <v>254</v>
      </c>
      <c r="E192" s="1654"/>
      <c r="F192" s="1654"/>
      <c r="G192" s="1654"/>
      <c r="H192" s="1654"/>
      <c r="I192" s="1655"/>
      <c r="J192" s="1655"/>
      <c r="K192" s="1655"/>
      <c r="L192" s="1655"/>
      <c r="M192" s="93"/>
      <c r="N192" s="93"/>
      <c r="P192" s="104"/>
      <c r="Q192" s="102"/>
      <c r="R192" s="101"/>
      <c r="S192" s="101"/>
      <c r="T192" s="101"/>
    </row>
    <row r="193" spans="1:20" ht="12" customHeight="1">
      <c r="A193" s="93"/>
      <c r="B193" s="93"/>
      <c r="C193" s="93"/>
      <c r="D193" s="93"/>
      <c r="E193" s="94"/>
      <c r="F193" s="94"/>
      <c r="G193" s="94"/>
      <c r="H193" s="94"/>
      <c r="I193" s="95"/>
      <c r="J193" s="95"/>
      <c r="K193" s="96"/>
      <c r="L193" s="96"/>
      <c r="M193" s="93"/>
      <c r="N193" s="93"/>
      <c r="P193" s="104"/>
      <c r="Q193" s="102"/>
      <c r="R193" s="101"/>
      <c r="S193" s="101"/>
      <c r="T193" s="101"/>
    </row>
    <row r="194" spans="1:20" ht="12" customHeight="1">
      <c r="A194" s="93"/>
      <c r="B194" s="93"/>
      <c r="C194" s="93"/>
      <c r="D194" s="93"/>
      <c r="E194" s="94"/>
      <c r="F194" s="94"/>
      <c r="G194" s="94"/>
      <c r="H194" s="94"/>
      <c r="I194" s="95"/>
      <c r="J194" s="95"/>
      <c r="K194" s="96"/>
      <c r="L194" s="96"/>
      <c r="M194" s="93"/>
      <c r="N194" s="93"/>
      <c r="P194" s="104"/>
      <c r="Q194" s="102"/>
      <c r="R194" s="101"/>
      <c r="S194" s="101"/>
      <c r="T194" s="101"/>
    </row>
    <row r="195" spans="1:20" ht="15" customHeight="1">
      <c r="E195" s="480"/>
      <c r="F195" s="480"/>
      <c r="G195" s="480"/>
      <c r="H195" s="480"/>
      <c r="I195" s="1294"/>
      <c r="J195" s="1294"/>
      <c r="K195" s="480"/>
      <c r="L195" s="480"/>
    </row>
    <row r="196" spans="1:20" s="21" customFormat="1" ht="18.75">
      <c r="A196" s="1140" t="s">
        <v>12</v>
      </c>
      <c r="B196" s="1140"/>
      <c r="C196" s="1140"/>
      <c r="D196" s="1141" t="s">
        <v>25</v>
      </c>
      <c r="E196" s="1141"/>
      <c r="F196" s="1141"/>
      <c r="G196" s="1141"/>
      <c r="H196" s="1141"/>
      <c r="I196" s="19"/>
      <c r="J196" s="5"/>
      <c r="K196" s="5"/>
      <c r="L196" s="481" t="s">
        <v>13</v>
      </c>
      <c r="M196" s="481"/>
      <c r="N196" s="481"/>
      <c r="O196" s="20"/>
      <c r="P196" s="19"/>
    </row>
    <row r="198" spans="1:20" s="6" customFormat="1" ht="70.5" customHeight="1">
      <c r="A198" s="1176" t="s">
        <v>14</v>
      </c>
      <c r="B198" s="1176"/>
      <c r="C198" s="1176"/>
      <c r="D198" s="1176"/>
      <c r="E198" s="1176"/>
      <c r="F198" s="1176"/>
      <c r="G198" s="1176"/>
      <c r="H198" s="1176"/>
      <c r="I198" s="1176"/>
      <c r="J198" s="1176"/>
      <c r="K198" s="1176"/>
      <c r="L198" s="1176"/>
      <c r="M198" s="1176"/>
      <c r="N198" s="1176"/>
      <c r="O198" s="5"/>
      <c r="P198" s="5"/>
    </row>
    <row r="199" spans="1:20" ht="15" customHeight="1">
      <c r="A199" s="1207" t="s">
        <v>23</v>
      </c>
      <c r="B199" s="1209"/>
      <c r="C199" s="119">
        <v>44778</v>
      </c>
      <c r="D199" s="32"/>
      <c r="E199" s="1207" t="s">
        <v>21</v>
      </c>
      <c r="F199" s="1208"/>
      <c r="G199" s="1208"/>
      <c r="H199" s="1208"/>
      <c r="I199" s="1209"/>
      <c r="J199" s="1281"/>
      <c r="K199" s="1211"/>
      <c r="L199" s="1211"/>
      <c r="M199" s="1211"/>
      <c r="N199" s="1212"/>
      <c r="O199" s="2"/>
      <c r="P199" s="2"/>
    </row>
    <row r="200" spans="1:20" ht="15.75" customHeight="1">
      <c r="A200" s="1214" t="s">
        <v>26</v>
      </c>
      <c r="B200" s="1216"/>
      <c r="C200" s="495" t="s">
        <v>27</v>
      </c>
      <c r="D200" s="98"/>
      <c r="E200" s="1214" t="s">
        <v>20</v>
      </c>
      <c r="F200" s="1215"/>
      <c r="G200" s="1215"/>
      <c r="H200" s="1215"/>
      <c r="I200" s="1216"/>
      <c r="J200" s="1342">
        <v>44774</v>
      </c>
      <c r="K200" s="1343"/>
      <c r="L200" s="1343"/>
      <c r="M200" s="1343"/>
      <c r="N200" s="1344"/>
      <c r="O200" s="2"/>
      <c r="P200" s="2"/>
    </row>
    <row r="201" spans="1:20" ht="17.25" customHeight="1">
      <c r="A201" s="1214" t="s">
        <v>15</v>
      </c>
      <c r="B201" s="1216"/>
      <c r="C201" s="495" t="s">
        <v>17</v>
      </c>
      <c r="D201" s="98"/>
      <c r="E201" s="1214" t="s">
        <v>18</v>
      </c>
      <c r="F201" s="1215"/>
      <c r="G201" s="1215"/>
      <c r="H201" s="1215"/>
      <c r="I201" s="1216"/>
      <c r="J201" s="1151" t="s">
        <v>421</v>
      </c>
      <c r="K201" s="1153"/>
      <c r="L201" s="1153"/>
      <c r="M201" s="1153"/>
      <c r="N201" s="1154"/>
      <c r="O201" s="2"/>
      <c r="P201" s="2"/>
    </row>
    <row r="202" spans="1:20" ht="17.25" customHeight="1">
      <c r="A202" s="1214" t="s">
        <v>16</v>
      </c>
      <c r="B202" s="1216"/>
      <c r="C202" s="495">
        <v>90064909</v>
      </c>
      <c r="D202" s="32"/>
      <c r="E202" s="1207" t="s">
        <v>19</v>
      </c>
      <c r="F202" s="1208"/>
      <c r="G202" s="1208"/>
      <c r="H202" s="1208"/>
      <c r="I202" s="1209"/>
      <c r="J202" s="1148" t="s">
        <v>422</v>
      </c>
      <c r="K202" s="1283"/>
      <c r="L202" s="1283"/>
      <c r="M202" s="1283"/>
      <c r="N202" s="1149"/>
      <c r="O202" s="2"/>
      <c r="P202" s="2"/>
    </row>
    <row r="203" spans="1:20" ht="13.5" customHeight="1">
      <c r="A203" s="1151" t="s">
        <v>0</v>
      </c>
      <c r="B203" s="1154"/>
      <c r="C203" s="497"/>
      <c r="D203" s="97"/>
      <c r="E203" s="1214" t="s">
        <v>22</v>
      </c>
      <c r="F203" s="1215"/>
      <c r="G203" s="1216"/>
      <c r="H203" s="1151" t="s">
        <v>423</v>
      </c>
      <c r="I203" s="1154"/>
      <c r="J203" s="1214" t="s">
        <v>24</v>
      </c>
      <c r="K203" s="1215"/>
      <c r="L203" s="1216"/>
      <c r="M203" s="1151" t="s">
        <v>165</v>
      </c>
      <c r="N203" s="1154"/>
      <c r="O203" s="4"/>
      <c r="P203" s="1"/>
    </row>
    <row r="204" spans="1:20" ht="18.75" customHeight="1">
      <c r="A204" s="1151" t="s">
        <v>1</v>
      </c>
      <c r="B204" s="1153"/>
      <c r="C204" s="1154"/>
      <c r="D204" s="1155" t="s">
        <v>2</v>
      </c>
      <c r="E204" s="1156"/>
      <c r="F204" s="1156"/>
      <c r="G204" s="1156"/>
      <c r="H204" s="1156"/>
      <c r="I204" s="1156"/>
      <c r="J204" s="1156"/>
      <c r="K204" s="1156"/>
      <c r="L204" s="1157"/>
      <c r="M204" s="1158" t="s">
        <v>10</v>
      </c>
      <c r="N204" s="1158" t="s">
        <v>11</v>
      </c>
      <c r="O204" s="1"/>
      <c r="P204" s="1"/>
    </row>
    <row r="205" spans="1:20" ht="18.75" customHeight="1">
      <c r="A205" s="1161" t="s">
        <v>3</v>
      </c>
      <c r="B205" s="1161" t="s">
        <v>4</v>
      </c>
      <c r="C205" s="1163" t="s">
        <v>5</v>
      </c>
      <c r="D205" s="1165" t="s">
        <v>6</v>
      </c>
      <c r="E205" s="1151" t="s">
        <v>7</v>
      </c>
      <c r="F205" s="1153"/>
      <c r="G205" s="1153"/>
      <c r="H205" s="1153"/>
      <c r="I205" s="1153"/>
      <c r="J205" s="1153"/>
      <c r="K205" s="1153"/>
      <c r="L205" s="1154"/>
      <c r="M205" s="1159"/>
      <c r="N205" s="1159"/>
      <c r="O205" s="1"/>
      <c r="P205" s="1"/>
    </row>
    <row r="206" spans="1:20" ht="18.75">
      <c r="A206" s="1162"/>
      <c r="B206" s="1162"/>
      <c r="C206" s="1164"/>
      <c r="D206" s="1569"/>
      <c r="E206" s="1151" t="s">
        <v>8</v>
      </c>
      <c r="F206" s="1153"/>
      <c r="G206" s="1153"/>
      <c r="H206" s="1153"/>
      <c r="I206" s="1153"/>
      <c r="J206" s="1153"/>
      <c r="K206" s="1154"/>
      <c r="L206" s="23" t="s">
        <v>9</v>
      </c>
      <c r="M206" s="1160"/>
      <c r="N206" s="1160"/>
      <c r="O206" s="1"/>
      <c r="P206" s="1"/>
    </row>
    <row r="207" spans="1:20" ht="18.75" customHeight="1">
      <c r="A207" s="1308"/>
      <c r="B207" s="1310"/>
      <c r="C207" s="1533" t="s">
        <v>424</v>
      </c>
      <c r="D207" s="1315" t="s">
        <v>29</v>
      </c>
      <c r="E207" s="1317"/>
      <c r="F207" s="1318"/>
      <c r="G207" s="1321"/>
      <c r="H207" s="1322"/>
      <c r="I207" s="1321"/>
      <c r="J207" s="1322"/>
      <c r="K207" s="1321"/>
      <c r="L207" s="1322"/>
      <c r="M207" s="1325"/>
      <c r="N207" s="1325"/>
      <c r="O207" s="1"/>
      <c r="P207" s="1"/>
    </row>
    <row r="208" spans="1:20" ht="24">
      <c r="A208" s="1309"/>
      <c r="B208" s="1311"/>
      <c r="C208" s="1505"/>
      <c r="D208" s="1316"/>
      <c r="E208" s="1319"/>
      <c r="F208" s="1320"/>
      <c r="G208" s="1323"/>
      <c r="H208" s="1324"/>
      <c r="I208" s="1323"/>
      <c r="J208" s="1324"/>
      <c r="K208" s="1323"/>
      <c r="L208" s="1324"/>
      <c r="M208" s="1326"/>
      <c r="N208" s="1326"/>
      <c r="O208" s="1"/>
      <c r="P208" s="84"/>
      <c r="Q208" s="101"/>
      <c r="R208" s="101"/>
      <c r="S208" s="102"/>
      <c r="T208" s="101"/>
    </row>
    <row r="209" spans="1:20" ht="15" customHeight="1">
      <c r="A209" s="1309"/>
      <c r="B209" s="1311"/>
      <c r="C209" s="1505"/>
      <c r="D209" s="29"/>
      <c r="E209" s="1449" t="s">
        <v>238</v>
      </c>
      <c r="F209" s="1450"/>
      <c r="G209" s="1450"/>
      <c r="H209" s="1451"/>
      <c r="I209" s="163"/>
      <c r="J209" s="163"/>
      <c r="K209" s="163"/>
      <c r="L209" s="163"/>
      <c r="M209" s="1613">
        <v>44774</v>
      </c>
      <c r="N209" s="1614"/>
      <c r="O209" s="1"/>
      <c r="P209" s="84"/>
      <c r="Q209" s="101"/>
      <c r="R209" s="101"/>
      <c r="S209" s="102"/>
      <c r="T209" s="101"/>
    </row>
    <row r="210" spans="1:20" ht="15" customHeight="1">
      <c r="A210" s="1309"/>
      <c r="B210" s="1311"/>
      <c r="C210" s="1505"/>
      <c r="D210" s="29"/>
      <c r="E210" s="1452"/>
      <c r="F210" s="1453"/>
      <c r="G210" s="1453"/>
      <c r="H210" s="1454"/>
      <c r="I210" s="163"/>
      <c r="J210" s="163"/>
      <c r="K210" s="163"/>
      <c r="L210" s="163"/>
      <c r="M210" s="1615"/>
      <c r="N210" s="1616"/>
      <c r="O210" s="1"/>
      <c r="P210" s="103"/>
      <c r="Q210" s="101"/>
      <c r="R210" s="101"/>
      <c r="S210" s="102"/>
      <c r="T210" s="101"/>
    </row>
    <row r="211" spans="1:20" ht="15" customHeight="1">
      <c r="A211" s="1309"/>
      <c r="B211" s="1311"/>
      <c r="C211" s="1505"/>
      <c r="D211" s="490"/>
      <c r="E211" s="164"/>
      <c r="F211" s="164"/>
      <c r="G211" s="165"/>
      <c r="H211" s="165"/>
      <c r="I211" s="117"/>
      <c r="J211" s="117"/>
      <c r="K211" s="117"/>
      <c r="L211" s="117"/>
      <c r="M211" s="117"/>
      <c r="N211" s="117"/>
      <c r="O211" s="1"/>
      <c r="P211" s="84"/>
      <c r="Q211" s="101"/>
      <c r="R211" s="101"/>
      <c r="S211" s="102"/>
      <c r="T211" s="101"/>
    </row>
    <row r="212" spans="1:20" ht="15" customHeight="1">
      <c r="A212" s="1309"/>
      <c r="B212" s="1311"/>
      <c r="C212" s="1505"/>
      <c r="D212" s="490"/>
      <c r="E212" s="116"/>
      <c r="F212" s="116"/>
      <c r="G212" s="32"/>
      <c r="H212" s="32"/>
      <c r="I212" s="117"/>
      <c r="J212" s="117"/>
      <c r="K212" s="117"/>
      <c r="L212" s="117"/>
      <c r="M212" s="117"/>
      <c r="N212" s="117"/>
      <c r="O212" s="1"/>
      <c r="P212" s="84"/>
      <c r="Q212" s="101"/>
      <c r="R212" s="101"/>
      <c r="S212" s="102"/>
      <c r="T212" s="101"/>
    </row>
    <row r="213" spans="1:20" ht="15" customHeight="1">
      <c r="A213" s="1309"/>
      <c r="B213" s="1311"/>
      <c r="C213" s="1505"/>
      <c r="D213" s="490"/>
      <c r="E213" s="116"/>
      <c r="F213" s="116"/>
      <c r="G213" s="116"/>
      <c r="H213" s="116"/>
      <c r="I213" s="117"/>
      <c r="J213" s="117"/>
      <c r="K213" s="117"/>
      <c r="L213" s="117"/>
      <c r="M213" s="117"/>
      <c r="N213" s="117"/>
      <c r="O213" s="1"/>
      <c r="P213" s="84"/>
      <c r="Q213" s="101"/>
      <c r="R213" s="101"/>
      <c r="S213" s="102"/>
      <c r="T213" s="101"/>
    </row>
    <row r="214" spans="1:20" ht="15" customHeight="1">
      <c r="A214" s="1309"/>
      <c r="B214" s="1311"/>
      <c r="C214" s="1505"/>
      <c r="D214" s="490"/>
      <c r="E214" s="116"/>
      <c r="F214" s="116"/>
      <c r="G214" s="116"/>
      <c r="H214" s="116"/>
      <c r="I214" s="117"/>
      <c r="J214" s="117"/>
      <c r="K214" s="117"/>
      <c r="L214" s="117"/>
      <c r="M214" s="117"/>
      <c r="N214" s="117"/>
      <c r="O214" s="1"/>
      <c r="P214" s="84"/>
      <c r="Q214" s="101"/>
      <c r="R214" s="101"/>
      <c r="S214" s="102"/>
      <c r="T214" s="101"/>
    </row>
    <row r="215" spans="1:20" ht="15" customHeight="1">
      <c r="A215" s="1309"/>
      <c r="B215" s="1311"/>
      <c r="C215" s="1505"/>
      <c r="D215" s="490"/>
      <c r="E215" s="116"/>
      <c r="F215" s="116"/>
      <c r="G215" s="117"/>
      <c r="H215" s="117"/>
      <c r="I215" s="117"/>
      <c r="J215" s="117"/>
      <c r="K215" s="117"/>
      <c r="L215" s="117"/>
      <c r="M215" s="117"/>
      <c r="N215" s="117"/>
      <c r="O215" s="1"/>
      <c r="P215" s="84"/>
      <c r="Q215" s="101"/>
      <c r="R215" s="101"/>
      <c r="S215" s="102"/>
      <c r="T215" s="101"/>
    </row>
    <row r="216" spans="1:20" ht="15" customHeight="1">
      <c r="A216" s="1309"/>
      <c r="B216" s="1311"/>
      <c r="C216" s="1505"/>
      <c r="D216" s="490"/>
      <c r="E216" s="116"/>
      <c r="F216" s="116"/>
      <c r="G216" s="117"/>
      <c r="H216" s="117"/>
      <c r="I216" s="117"/>
      <c r="J216" s="117"/>
      <c r="K216" s="117"/>
      <c r="L216" s="117"/>
      <c r="M216" s="117"/>
      <c r="N216" s="117"/>
      <c r="O216" s="1"/>
      <c r="P216" s="84"/>
      <c r="Q216" s="101"/>
      <c r="R216" s="101"/>
      <c r="S216" s="102"/>
      <c r="T216" s="101"/>
    </row>
    <row r="217" spans="1:20" ht="15" customHeight="1">
      <c r="A217" s="1309"/>
      <c r="B217" s="1311"/>
      <c r="C217" s="1505"/>
      <c r="D217" s="490"/>
      <c r="E217" s="116"/>
      <c r="F217" s="116"/>
      <c r="G217" s="117"/>
      <c r="H217" s="117"/>
      <c r="I217" s="117"/>
      <c r="J217" s="117"/>
      <c r="K217" s="117"/>
      <c r="L217" s="117"/>
      <c r="M217" s="117"/>
      <c r="N217" s="117"/>
      <c r="O217" s="1"/>
      <c r="P217" s="84"/>
      <c r="Q217" s="101"/>
      <c r="R217" s="101"/>
      <c r="S217" s="102"/>
      <c r="T217" s="101"/>
    </row>
    <row r="218" spans="1:20" ht="15" customHeight="1">
      <c r="A218" s="1309"/>
      <c r="B218" s="1311"/>
      <c r="C218" s="1505"/>
      <c r="D218" s="490"/>
      <c r="E218" s="116"/>
      <c r="F218" s="116"/>
      <c r="G218" s="116"/>
      <c r="H218" s="116"/>
      <c r="I218" s="117"/>
      <c r="J218" s="117"/>
      <c r="K218" s="117"/>
      <c r="L218" s="117"/>
      <c r="M218" s="117"/>
      <c r="N218" s="117"/>
      <c r="O218" s="1"/>
      <c r="P218" s="84"/>
      <c r="Q218" s="101"/>
      <c r="R218" s="101"/>
      <c r="S218" s="102"/>
      <c r="T218" s="101"/>
    </row>
    <row r="219" spans="1:20" ht="15" customHeight="1">
      <c r="A219" s="1361"/>
      <c r="B219" s="1362"/>
      <c r="C219" s="1506"/>
      <c r="D219" s="490"/>
      <c r="E219" s="116"/>
      <c r="F219" s="116"/>
      <c r="G219" s="116"/>
      <c r="H219" s="116"/>
      <c r="I219" s="117"/>
      <c r="J219" s="117"/>
      <c r="K219" s="117"/>
      <c r="L219" s="117"/>
      <c r="M219" s="117"/>
      <c r="N219" s="117"/>
      <c r="P219" s="84"/>
      <c r="Q219" s="101"/>
      <c r="R219" s="101"/>
      <c r="S219" s="102"/>
      <c r="T219" s="101"/>
    </row>
    <row r="220" spans="1:20" ht="15" customHeight="1">
      <c r="A220" s="88"/>
      <c r="B220" s="88"/>
      <c r="C220" s="88"/>
      <c r="D220" s="32"/>
      <c r="E220" s="116"/>
      <c r="F220" s="116"/>
      <c r="G220" s="118"/>
      <c r="H220" s="118"/>
      <c r="I220" s="118"/>
      <c r="J220" s="118"/>
      <c r="K220" s="118"/>
      <c r="L220" s="118"/>
      <c r="M220" s="497"/>
      <c r="N220" s="493"/>
      <c r="P220" s="84"/>
      <c r="Q220" s="101"/>
      <c r="R220" s="101"/>
      <c r="S220" s="101"/>
      <c r="T220" s="101"/>
    </row>
    <row r="221" spans="1:20" ht="12" customHeight="1">
      <c r="A221" s="93"/>
      <c r="B221" s="93"/>
      <c r="C221" s="93"/>
      <c r="D221" s="93"/>
      <c r="E221" s="94"/>
      <c r="F221" s="94"/>
      <c r="G221" s="94"/>
      <c r="H221" s="94"/>
      <c r="I221" s="95"/>
      <c r="J221" s="95"/>
      <c r="K221" s="96"/>
      <c r="L221" s="96"/>
      <c r="M221" s="93"/>
      <c r="N221" s="93"/>
      <c r="P221" s="104"/>
      <c r="Q221" s="102"/>
      <c r="R221" s="101"/>
      <c r="S221" s="101"/>
      <c r="T221" s="101"/>
    </row>
    <row r="222" spans="1:20" ht="12" customHeight="1">
      <c r="A222" s="93"/>
      <c r="B222" s="93"/>
      <c r="C222" s="93"/>
      <c r="D222" s="93"/>
      <c r="E222" s="94"/>
      <c r="F222" s="94"/>
      <c r="G222" s="94"/>
      <c r="H222" s="94"/>
      <c r="I222" s="95"/>
      <c r="J222" s="95"/>
      <c r="K222" s="96"/>
      <c r="L222" s="96"/>
      <c r="M222" s="93"/>
      <c r="N222" s="93"/>
      <c r="P222" s="104"/>
      <c r="Q222" s="102"/>
      <c r="R222" s="101"/>
      <c r="S222" s="101"/>
      <c r="T222" s="101"/>
    </row>
    <row r="223" spans="1:20" ht="12" customHeight="1">
      <c r="A223" s="93"/>
      <c r="B223" s="93"/>
      <c r="C223" s="93"/>
      <c r="D223" s="93"/>
      <c r="E223" s="94"/>
      <c r="F223" s="94"/>
      <c r="G223" s="94"/>
      <c r="H223" s="94"/>
      <c r="I223" s="95"/>
      <c r="J223" s="95"/>
      <c r="K223" s="96"/>
      <c r="L223" s="96"/>
      <c r="M223" s="93"/>
      <c r="N223" s="93"/>
      <c r="P223" s="104"/>
      <c r="Q223" s="102"/>
      <c r="R223" s="101"/>
      <c r="S223" s="101"/>
      <c r="T223" s="101"/>
    </row>
    <row r="224" spans="1:20" ht="12" customHeight="1">
      <c r="A224" s="93"/>
      <c r="B224" s="93"/>
      <c r="C224" s="93"/>
      <c r="D224" s="93"/>
      <c r="E224" s="94"/>
      <c r="F224" s="94"/>
      <c r="G224" s="94"/>
      <c r="H224" s="94"/>
      <c r="I224" s="95"/>
      <c r="J224" s="95"/>
      <c r="K224" s="96"/>
      <c r="L224" s="96"/>
      <c r="M224" s="93"/>
      <c r="N224" s="93"/>
      <c r="P224" s="104"/>
      <c r="Q224" s="102"/>
      <c r="R224" s="101"/>
      <c r="S224" s="101"/>
      <c r="T224" s="101"/>
    </row>
    <row r="225" spans="1:20" ht="15" customHeight="1">
      <c r="E225" s="496"/>
      <c r="F225" s="496"/>
      <c r="G225" s="496"/>
      <c r="H225" s="496"/>
      <c r="I225" s="1294"/>
      <c r="J225" s="1294"/>
      <c r="K225" s="496"/>
      <c r="L225" s="496"/>
    </row>
    <row r="226" spans="1:20" s="21" customFormat="1" ht="18.75">
      <c r="A226" s="1140" t="s">
        <v>12</v>
      </c>
      <c r="B226" s="1140"/>
      <c r="C226" s="1140"/>
      <c r="D226" s="1141" t="s">
        <v>25</v>
      </c>
      <c r="E226" s="1141"/>
      <c r="F226" s="1141"/>
      <c r="G226" s="1141"/>
      <c r="H226" s="1141"/>
      <c r="I226" s="19"/>
      <c r="J226" s="5"/>
      <c r="K226" s="5"/>
      <c r="L226" s="498" t="s">
        <v>13</v>
      </c>
      <c r="M226" s="498"/>
      <c r="N226" s="498"/>
      <c r="O226" s="20"/>
      <c r="P226" s="19"/>
    </row>
    <row r="227" spans="1:20" s="6" customFormat="1" ht="70.5" customHeight="1">
      <c r="A227" s="1176" t="s">
        <v>14</v>
      </c>
      <c r="B227" s="1176"/>
      <c r="C227" s="1176"/>
      <c r="D227" s="1176"/>
      <c r="E227" s="1176"/>
      <c r="F227" s="1176"/>
      <c r="G227" s="1176"/>
      <c r="H227" s="1176"/>
      <c r="I227" s="1176"/>
      <c r="J227" s="1176"/>
      <c r="K227" s="1176"/>
      <c r="L227" s="1176"/>
      <c r="M227" s="1176"/>
      <c r="N227" s="1176"/>
      <c r="O227" s="5"/>
      <c r="P227" s="5"/>
    </row>
    <row r="228" spans="1:20" ht="15" customHeight="1">
      <c r="A228" s="1207" t="s">
        <v>23</v>
      </c>
      <c r="B228" s="1209"/>
      <c r="C228" s="119"/>
      <c r="D228" s="32"/>
      <c r="E228" s="1207" t="s">
        <v>21</v>
      </c>
      <c r="F228" s="1208"/>
      <c r="G228" s="1208"/>
      <c r="H228" s="1208"/>
      <c r="I228" s="1209"/>
      <c r="J228" s="1281"/>
      <c r="K228" s="1211"/>
      <c r="L228" s="1211"/>
      <c r="M228" s="1211"/>
      <c r="N228" s="1212"/>
      <c r="O228" s="2"/>
      <c r="P228" s="2"/>
    </row>
    <row r="229" spans="1:20" ht="15.75" customHeight="1">
      <c r="A229" s="1214" t="s">
        <v>26</v>
      </c>
      <c r="B229" s="1216"/>
      <c r="C229" s="575" t="s">
        <v>27</v>
      </c>
      <c r="D229" s="98"/>
      <c r="E229" s="1214" t="s">
        <v>20</v>
      </c>
      <c r="F229" s="1215"/>
      <c r="G229" s="1215"/>
      <c r="H229" s="1215"/>
      <c r="I229" s="1216"/>
      <c r="J229" s="1342">
        <v>44774</v>
      </c>
      <c r="K229" s="1343"/>
      <c r="L229" s="1343"/>
      <c r="M229" s="1343"/>
      <c r="N229" s="1344"/>
      <c r="O229" s="2"/>
      <c r="P229" s="2"/>
    </row>
    <row r="230" spans="1:20" ht="17.25" customHeight="1">
      <c r="A230" s="1214" t="s">
        <v>15</v>
      </c>
      <c r="B230" s="1216"/>
      <c r="C230" s="575" t="s">
        <v>17</v>
      </c>
      <c r="D230" s="98"/>
      <c r="E230" s="1214" t="s">
        <v>18</v>
      </c>
      <c r="F230" s="1215"/>
      <c r="G230" s="1215"/>
      <c r="H230" s="1215"/>
      <c r="I230" s="1216"/>
      <c r="J230" s="1151" t="s">
        <v>463</v>
      </c>
      <c r="K230" s="1153"/>
      <c r="L230" s="1153"/>
      <c r="M230" s="1153"/>
      <c r="N230" s="1154"/>
      <c r="O230" s="2"/>
      <c r="P230" s="2"/>
    </row>
    <row r="231" spans="1:20" ht="17.25" customHeight="1">
      <c r="A231" s="1214" t="s">
        <v>16</v>
      </c>
      <c r="B231" s="1216"/>
      <c r="C231" s="575">
        <v>90004078</v>
      </c>
      <c r="D231" s="32"/>
      <c r="E231" s="1207" t="s">
        <v>19</v>
      </c>
      <c r="F231" s="1208"/>
      <c r="G231" s="1208"/>
      <c r="H231" s="1208"/>
      <c r="I231" s="1209"/>
      <c r="J231" s="1148" t="s">
        <v>464</v>
      </c>
      <c r="K231" s="1283"/>
      <c r="L231" s="1283"/>
      <c r="M231" s="1283"/>
      <c r="N231" s="1149"/>
      <c r="O231" s="2"/>
      <c r="P231" s="2"/>
    </row>
    <row r="232" spans="1:20" ht="13.5" customHeight="1">
      <c r="A232" s="1151" t="s">
        <v>0</v>
      </c>
      <c r="B232" s="1154"/>
      <c r="C232" s="579"/>
      <c r="D232" s="97"/>
      <c r="E232" s="1214" t="s">
        <v>22</v>
      </c>
      <c r="F232" s="1215"/>
      <c r="G232" s="1216"/>
      <c r="H232" s="1151" t="s">
        <v>111</v>
      </c>
      <c r="I232" s="1154"/>
      <c r="J232" s="1214" t="s">
        <v>24</v>
      </c>
      <c r="K232" s="1215"/>
      <c r="L232" s="1216"/>
      <c r="M232" s="1151" t="s">
        <v>165</v>
      </c>
      <c r="N232" s="1154"/>
      <c r="O232" s="4"/>
      <c r="P232" s="1"/>
    </row>
    <row r="233" spans="1:20" ht="18.75" customHeight="1">
      <c r="A233" s="1151" t="s">
        <v>1</v>
      </c>
      <c r="B233" s="1153"/>
      <c r="C233" s="1154"/>
      <c r="D233" s="1155" t="s">
        <v>2</v>
      </c>
      <c r="E233" s="1156"/>
      <c r="F233" s="1156"/>
      <c r="G233" s="1156"/>
      <c r="H233" s="1156"/>
      <c r="I233" s="1156"/>
      <c r="J233" s="1156"/>
      <c r="K233" s="1156"/>
      <c r="L233" s="1157"/>
      <c r="M233" s="1158" t="s">
        <v>10</v>
      </c>
      <c r="N233" s="1158" t="s">
        <v>11</v>
      </c>
      <c r="O233" s="1"/>
      <c r="P233" s="1"/>
    </row>
    <row r="234" spans="1:20" ht="18.75" customHeight="1">
      <c r="A234" s="1161" t="s">
        <v>3</v>
      </c>
      <c r="B234" s="1161" t="s">
        <v>4</v>
      </c>
      <c r="C234" s="1163" t="s">
        <v>5</v>
      </c>
      <c r="D234" s="1165" t="s">
        <v>6</v>
      </c>
      <c r="E234" s="1151" t="s">
        <v>7</v>
      </c>
      <c r="F234" s="1153"/>
      <c r="G234" s="1153"/>
      <c r="H234" s="1153"/>
      <c r="I234" s="1153"/>
      <c r="J234" s="1153"/>
      <c r="K234" s="1153"/>
      <c r="L234" s="1154"/>
      <c r="M234" s="1159"/>
      <c r="N234" s="1159"/>
      <c r="O234" s="1"/>
      <c r="P234" s="1"/>
    </row>
    <row r="235" spans="1:20" ht="18.75">
      <c r="A235" s="1162"/>
      <c r="B235" s="1162"/>
      <c r="C235" s="1164"/>
      <c r="D235" s="1569"/>
      <c r="E235" s="1151" t="s">
        <v>8</v>
      </c>
      <c r="F235" s="1153"/>
      <c r="G235" s="1153"/>
      <c r="H235" s="1153"/>
      <c r="I235" s="1153"/>
      <c r="J235" s="1153"/>
      <c r="K235" s="1154"/>
      <c r="L235" s="23" t="s">
        <v>9</v>
      </c>
      <c r="M235" s="1160"/>
      <c r="N235" s="1160"/>
      <c r="O235" s="1"/>
      <c r="P235" s="1"/>
    </row>
    <row r="236" spans="1:20" ht="18.75" customHeight="1">
      <c r="A236" s="1308"/>
      <c r="B236" s="1310"/>
      <c r="C236" s="1533" t="s">
        <v>465</v>
      </c>
      <c r="D236" s="1315" t="s">
        <v>29</v>
      </c>
      <c r="E236" s="1317"/>
      <c r="F236" s="1318"/>
      <c r="G236" s="1321"/>
      <c r="H236" s="1322"/>
      <c r="I236" s="1321"/>
      <c r="J236" s="1322"/>
      <c r="K236" s="1321"/>
      <c r="L236" s="1322"/>
      <c r="M236" s="1325"/>
      <c r="N236" s="1325"/>
      <c r="O236" s="1"/>
      <c r="P236" s="1"/>
    </row>
    <row r="237" spans="1:20" ht="24">
      <c r="A237" s="1309"/>
      <c r="B237" s="1311"/>
      <c r="C237" s="1505"/>
      <c r="D237" s="1316"/>
      <c r="E237" s="1319"/>
      <c r="F237" s="1320"/>
      <c r="G237" s="1323"/>
      <c r="H237" s="1324"/>
      <c r="I237" s="1323"/>
      <c r="J237" s="1324"/>
      <c r="K237" s="1323"/>
      <c r="L237" s="1324"/>
      <c r="M237" s="1326"/>
      <c r="N237" s="1326"/>
      <c r="O237" s="1"/>
      <c r="P237" s="84"/>
      <c r="Q237" s="101"/>
      <c r="R237" s="101"/>
      <c r="S237" s="102"/>
      <c r="T237" s="101"/>
    </row>
    <row r="238" spans="1:20" ht="15" customHeight="1">
      <c r="A238" s="1309"/>
      <c r="B238" s="1311"/>
      <c r="C238" s="1505"/>
      <c r="D238" s="29"/>
      <c r="E238" s="1449" t="s">
        <v>466</v>
      </c>
      <c r="F238" s="1450"/>
      <c r="G238" s="1450"/>
      <c r="H238" s="1451"/>
      <c r="I238" s="1331">
        <v>12</v>
      </c>
      <c r="J238" s="1332"/>
      <c r="K238" s="1331">
        <v>24760</v>
      </c>
      <c r="L238" s="1332"/>
      <c r="M238" s="1684">
        <f>SUM(I238*K238)</f>
        <v>297120</v>
      </c>
      <c r="N238" s="1685"/>
      <c r="O238" s="1"/>
      <c r="P238" s="84"/>
      <c r="Q238" s="101"/>
      <c r="R238" s="101"/>
      <c r="S238" s="102"/>
      <c r="T238" s="101"/>
    </row>
    <row r="239" spans="1:20" ht="15" customHeight="1">
      <c r="A239" s="1309"/>
      <c r="B239" s="1311"/>
      <c r="C239" s="1505"/>
      <c r="D239" s="29"/>
      <c r="E239" s="1452"/>
      <c r="F239" s="1453"/>
      <c r="G239" s="1453"/>
      <c r="H239" s="1454"/>
      <c r="I239" s="1335"/>
      <c r="J239" s="1336"/>
      <c r="K239" s="1335"/>
      <c r="L239" s="1336"/>
      <c r="M239" s="1686"/>
      <c r="N239" s="1687"/>
      <c r="O239" s="1"/>
      <c r="P239" s="103"/>
      <c r="Q239" s="101"/>
      <c r="R239" s="101"/>
      <c r="S239" s="102"/>
      <c r="T239" s="101"/>
    </row>
    <row r="240" spans="1:20" ht="15" customHeight="1">
      <c r="A240" s="1309"/>
      <c r="B240" s="1311"/>
      <c r="C240" s="1505"/>
      <c r="D240" s="574"/>
      <c r="E240" s="164"/>
      <c r="F240" s="164"/>
      <c r="G240" s="165"/>
      <c r="H240" s="165"/>
      <c r="I240" s="117"/>
      <c r="J240" s="117"/>
      <c r="K240" s="117"/>
      <c r="L240" s="117"/>
      <c r="M240" s="117"/>
      <c r="N240" s="117"/>
      <c r="O240" s="1"/>
      <c r="P240" s="84"/>
      <c r="Q240" s="101"/>
      <c r="R240" s="101"/>
      <c r="S240" s="102"/>
      <c r="T240" s="101"/>
    </row>
    <row r="241" spans="1:20" ht="15" customHeight="1">
      <c r="A241" s="1309"/>
      <c r="B241" s="1311"/>
      <c r="C241" s="1505"/>
      <c r="D241" s="574"/>
      <c r="E241" s="116"/>
      <c r="F241" s="116"/>
      <c r="G241" s="32"/>
      <c r="H241" s="32"/>
      <c r="I241" s="117"/>
      <c r="J241" s="117"/>
      <c r="K241" s="117"/>
      <c r="L241" s="117"/>
      <c r="M241" s="117"/>
      <c r="N241" s="117"/>
      <c r="O241" s="1"/>
      <c r="P241" s="84"/>
      <c r="Q241" s="101"/>
      <c r="R241" s="101"/>
      <c r="S241" s="102"/>
      <c r="T241" s="101"/>
    </row>
    <row r="242" spans="1:20" ht="15" customHeight="1">
      <c r="A242" s="1309"/>
      <c r="B242" s="1311"/>
      <c r="C242" s="1505"/>
      <c r="D242" s="574"/>
      <c r="E242" s="116"/>
      <c r="F242" s="116"/>
      <c r="G242" s="116"/>
      <c r="H242" s="116"/>
      <c r="I242" s="117"/>
      <c r="J242" s="117"/>
      <c r="K242" s="117"/>
      <c r="L242" s="117"/>
      <c r="M242" s="117"/>
      <c r="N242" s="117"/>
      <c r="O242" s="1"/>
      <c r="P242" s="84"/>
      <c r="Q242" s="101"/>
      <c r="R242" s="101"/>
      <c r="S242" s="102"/>
      <c r="T242" s="101"/>
    </row>
    <row r="243" spans="1:20" ht="15" customHeight="1">
      <c r="A243" s="1309"/>
      <c r="B243" s="1311"/>
      <c r="C243" s="1505"/>
      <c r="D243" s="574"/>
      <c r="E243" s="116"/>
      <c r="F243" s="116"/>
      <c r="G243" s="116"/>
      <c r="H243" s="116"/>
      <c r="I243" s="117"/>
      <c r="J243" s="117"/>
      <c r="K243" s="117"/>
      <c r="L243" s="117"/>
      <c r="M243" s="117"/>
      <c r="N243" s="117"/>
      <c r="O243" s="1"/>
      <c r="P243" s="84"/>
      <c r="Q243" s="101"/>
      <c r="R243" s="101"/>
      <c r="S243" s="102"/>
      <c r="T243" s="101"/>
    </row>
    <row r="244" spans="1:20" ht="15" customHeight="1">
      <c r="A244" s="1309"/>
      <c r="B244" s="1311"/>
      <c r="C244" s="1505"/>
      <c r="D244" s="574"/>
      <c r="E244" s="116"/>
      <c r="F244" s="116"/>
      <c r="G244" s="117"/>
      <c r="H244" s="117"/>
      <c r="I244" s="117"/>
      <c r="J244" s="117"/>
      <c r="K244" s="117"/>
      <c r="L244" s="117"/>
      <c r="M244" s="117"/>
      <c r="N244" s="117"/>
      <c r="O244" s="1"/>
      <c r="P244" s="84"/>
      <c r="Q244" s="101"/>
      <c r="R244" s="101"/>
      <c r="S244" s="102"/>
      <c r="T244" s="101"/>
    </row>
    <row r="245" spans="1:20" ht="15" customHeight="1">
      <c r="A245" s="1309"/>
      <c r="B245" s="1311"/>
      <c r="C245" s="1505"/>
      <c r="D245" s="574"/>
      <c r="E245" s="116"/>
      <c r="F245" s="116"/>
      <c r="G245" s="117"/>
      <c r="H245" s="117"/>
      <c r="I245" s="117"/>
      <c r="J245" s="117"/>
      <c r="K245" s="117"/>
      <c r="L245" s="117"/>
      <c r="M245" s="117"/>
      <c r="N245" s="117"/>
      <c r="O245" s="1"/>
      <c r="P245" s="84"/>
      <c r="Q245" s="101"/>
      <c r="R245" s="101"/>
      <c r="S245" s="102"/>
      <c r="T245" s="101"/>
    </row>
    <row r="246" spans="1:20" ht="15" customHeight="1">
      <c r="A246" s="1309"/>
      <c r="B246" s="1311"/>
      <c r="C246" s="1505"/>
      <c r="D246" s="574"/>
      <c r="E246" s="116"/>
      <c r="F246" s="116"/>
      <c r="G246" s="117"/>
      <c r="H246" s="117"/>
      <c r="I246" s="117"/>
      <c r="J246" s="117"/>
      <c r="K246" s="117"/>
      <c r="L246" s="117"/>
      <c r="M246" s="117"/>
      <c r="N246" s="117"/>
      <c r="O246" s="1"/>
      <c r="P246" s="84"/>
      <c r="Q246" s="101"/>
      <c r="R246" s="101"/>
      <c r="S246" s="102"/>
      <c r="T246" s="101"/>
    </row>
    <row r="247" spans="1:20" ht="15" customHeight="1">
      <c r="A247" s="1309"/>
      <c r="B247" s="1311"/>
      <c r="C247" s="1505"/>
      <c r="D247" s="574"/>
      <c r="E247" s="116"/>
      <c r="F247" s="116"/>
      <c r="G247" s="116"/>
      <c r="H247" s="116"/>
      <c r="I247" s="117"/>
      <c r="J247" s="117"/>
      <c r="K247" s="117"/>
      <c r="L247" s="117"/>
      <c r="M247" s="117"/>
      <c r="N247" s="117"/>
      <c r="O247" s="1"/>
      <c r="P247" s="84"/>
      <c r="Q247" s="101"/>
      <c r="R247" s="101"/>
      <c r="S247" s="102"/>
      <c r="T247" s="101"/>
    </row>
    <row r="248" spans="1:20" ht="15" customHeight="1">
      <c r="A248" s="1361"/>
      <c r="B248" s="1362"/>
      <c r="C248" s="1506"/>
      <c r="D248" s="574"/>
      <c r="E248" s="116"/>
      <c r="F248" s="116"/>
      <c r="G248" s="116"/>
      <c r="H248" s="116"/>
      <c r="I248" s="117"/>
      <c r="J248" s="117"/>
      <c r="K248" s="117"/>
      <c r="L248" s="117"/>
      <c r="M248" s="117"/>
      <c r="N248" s="117"/>
      <c r="P248" s="84"/>
      <c r="Q248" s="101"/>
      <c r="R248" s="101"/>
      <c r="S248" s="102"/>
      <c r="T248" s="101"/>
    </row>
    <row r="249" spans="1:20" ht="15" customHeight="1">
      <c r="A249" s="88"/>
      <c r="B249" s="88"/>
      <c r="C249" s="88"/>
      <c r="D249" s="32"/>
      <c r="E249" s="116"/>
      <c r="F249" s="116"/>
      <c r="G249" s="118"/>
      <c r="H249" s="118"/>
      <c r="I249" s="1407" t="s">
        <v>254</v>
      </c>
      <c r="J249" s="1408"/>
      <c r="K249" s="1408"/>
      <c r="L249" s="1409"/>
      <c r="M249" s="1407">
        <f>SUM(M238:N248)</f>
        <v>297120</v>
      </c>
      <c r="N249" s="1409"/>
      <c r="P249" s="84"/>
      <c r="Q249" s="101"/>
      <c r="R249" s="101"/>
      <c r="S249" s="101"/>
      <c r="T249" s="101"/>
    </row>
    <row r="250" spans="1:20" ht="12" customHeight="1">
      <c r="A250" s="93"/>
      <c r="B250" s="93"/>
      <c r="C250" s="93"/>
      <c r="D250" s="93"/>
      <c r="E250" s="94"/>
      <c r="F250" s="94"/>
      <c r="G250" s="94"/>
      <c r="H250" s="94"/>
      <c r="I250" s="95"/>
      <c r="J250" s="95"/>
      <c r="K250" s="96"/>
      <c r="L250" s="96"/>
      <c r="M250" s="93"/>
      <c r="N250" s="93"/>
      <c r="P250" s="104"/>
      <c r="Q250" s="102"/>
      <c r="R250" s="101"/>
      <c r="S250" s="101"/>
      <c r="T250" s="101"/>
    </row>
    <row r="251" spans="1:20" ht="12" customHeight="1">
      <c r="A251" s="93"/>
      <c r="B251" s="93"/>
      <c r="C251" s="93"/>
      <c r="D251" s="93"/>
      <c r="E251" s="94"/>
      <c r="F251" s="94"/>
      <c r="G251" s="94"/>
      <c r="H251" s="94"/>
      <c r="I251" s="95"/>
      <c r="J251" s="95"/>
      <c r="K251" s="96"/>
      <c r="L251" s="96"/>
      <c r="M251" s="93"/>
      <c r="N251" s="93"/>
      <c r="P251" s="104"/>
      <c r="Q251" s="102"/>
      <c r="R251" s="101"/>
      <c r="S251" s="101"/>
      <c r="T251" s="101"/>
    </row>
    <row r="252" spans="1:20" ht="12" customHeight="1">
      <c r="A252" s="93"/>
      <c r="B252" s="93"/>
      <c r="C252" s="93"/>
      <c r="D252" s="93"/>
      <c r="E252" s="94"/>
      <c r="F252" s="94"/>
      <c r="G252" s="94"/>
      <c r="H252" s="94"/>
      <c r="I252" s="95"/>
      <c r="J252" s="95"/>
      <c r="K252" s="96"/>
      <c r="L252" s="96"/>
      <c r="M252" s="93"/>
      <c r="N252" s="93"/>
      <c r="P252" s="104"/>
      <c r="Q252" s="102"/>
      <c r="R252" s="101"/>
      <c r="S252" s="101"/>
      <c r="T252" s="101"/>
    </row>
    <row r="253" spans="1:20" ht="12" customHeight="1">
      <c r="A253" s="93"/>
      <c r="B253" s="93"/>
      <c r="C253" s="93"/>
      <c r="D253" s="93"/>
      <c r="E253" s="94"/>
      <c r="F253" s="94"/>
      <c r="G253" s="94"/>
      <c r="H253" s="94"/>
      <c r="I253" s="95"/>
      <c r="J253" s="95"/>
      <c r="K253" s="96"/>
      <c r="L253" s="96"/>
      <c r="M253" s="93"/>
      <c r="N253" s="93"/>
      <c r="P253" s="104"/>
      <c r="Q253" s="102"/>
      <c r="R253" s="101"/>
      <c r="S253" s="101"/>
      <c r="T253" s="101"/>
    </row>
    <row r="254" spans="1:20" ht="15" customHeight="1">
      <c r="E254" s="578"/>
      <c r="F254" s="578"/>
      <c r="G254" s="578"/>
      <c r="H254" s="578"/>
      <c r="I254" s="1294"/>
      <c r="J254" s="1294"/>
      <c r="K254" s="578"/>
      <c r="L254" s="578"/>
    </row>
    <row r="255" spans="1:20" s="21" customFormat="1" ht="18.75">
      <c r="A255" s="1140" t="s">
        <v>12</v>
      </c>
      <c r="B255" s="1140"/>
      <c r="C255" s="1140"/>
      <c r="D255" s="1141" t="s">
        <v>25</v>
      </c>
      <c r="E255" s="1141"/>
      <c r="F255" s="1141"/>
      <c r="G255" s="1141"/>
      <c r="H255" s="1141"/>
      <c r="I255" s="19"/>
      <c r="J255" s="5"/>
      <c r="K255" s="5"/>
      <c r="L255" s="580" t="s">
        <v>13</v>
      </c>
      <c r="M255" s="580"/>
      <c r="N255" s="580"/>
      <c r="O255" s="20"/>
      <c r="P255" s="19"/>
    </row>
    <row r="256" spans="1:20" s="6" customFormat="1" ht="70.5" customHeight="1">
      <c r="A256" s="1176" t="s">
        <v>14</v>
      </c>
      <c r="B256" s="1176"/>
      <c r="C256" s="1176"/>
      <c r="D256" s="1176"/>
      <c r="E256" s="1176"/>
      <c r="F256" s="1176"/>
      <c r="G256" s="1176"/>
      <c r="H256" s="1176"/>
      <c r="I256" s="1176"/>
      <c r="J256" s="1176"/>
      <c r="K256" s="1176"/>
      <c r="L256" s="1176"/>
      <c r="M256" s="1176"/>
      <c r="N256" s="1176"/>
      <c r="O256" s="5"/>
      <c r="P256" s="5"/>
    </row>
    <row r="257" spans="1:20" ht="15" customHeight="1">
      <c r="A257" s="1639" t="s">
        <v>23</v>
      </c>
      <c r="B257" s="1641"/>
      <c r="C257" s="607"/>
      <c r="D257" s="117"/>
      <c r="E257" s="1639" t="s">
        <v>21</v>
      </c>
      <c r="F257" s="1640"/>
      <c r="G257" s="1640"/>
      <c r="H257" s="1640"/>
      <c r="I257" s="1641"/>
      <c r="J257" s="1486"/>
      <c r="K257" s="1487"/>
      <c r="L257" s="1487"/>
      <c r="M257" s="1487"/>
      <c r="N257" s="1488"/>
      <c r="O257" s="2"/>
      <c r="P257" s="2"/>
    </row>
    <row r="258" spans="1:20" ht="15.75" customHeight="1">
      <c r="A258" s="1637" t="s">
        <v>26</v>
      </c>
      <c r="B258" s="1638"/>
      <c r="C258" s="589" t="s">
        <v>27</v>
      </c>
      <c r="D258" s="608"/>
      <c r="E258" s="1637" t="s">
        <v>20</v>
      </c>
      <c r="F258" s="1642"/>
      <c r="G258" s="1642"/>
      <c r="H258" s="1642"/>
      <c r="I258" s="1638"/>
      <c r="J258" s="1651">
        <v>44805</v>
      </c>
      <c r="K258" s="1652"/>
      <c r="L258" s="1652"/>
      <c r="M258" s="1652"/>
      <c r="N258" s="1653"/>
      <c r="O258" s="2"/>
      <c r="P258" s="2"/>
    </row>
    <row r="259" spans="1:20" ht="17.25" customHeight="1">
      <c r="A259" s="1637" t="s">
        <v>15</v>
      </c>
      <c r="B259" s="1638"/>
      <c r="C259" s="589" t="s">
        <v>17</v>
      </c>
      <c r="D259" s="608"/>
      <c r="E259" s="1637" t="s">
        <v>18</v>
      </c>
      <c r="F259" s="1642"/>
      <c r="G259" s="1642"/>
      <c r="H259" s="1642"/>
      <c r="I259" s="1638"/>
      <c r="J259" s="1471" t="s">
        <v>470</v>
      </c>
      <c r="K259" s="1472"/>
      <c r="L259" s="1472"/>
      <c r="M259" s="1472"/>
      <c r="N259" s="1473"/>
      <c r="O259" s="2"/>
      <c r="P259" s="2"/>
    </row>
    <row r="260" spans="1:20" ht="17.25" customHeight="1">
      <c r="A260" s="1637" t="s">
        <v>16</v>
      </c>
      <c r="B260" s="1638"/>
      <c r="C260" s="589">
        <v>90009207</v>
      </c>
      <c r="D260" s="117"/>
      <c r="E260" s="1639" t="s">
        <v>19</v>
      </c>
      <c r="F260" s="1640"/>
      <c r="G260" s="1640"/>
      <c r="H260" s="1640"/>
      <c r="I260" s="1641"/>
      <c r="J260" s="1285" t="s">
        <v>368</v>
      </c>
      <c r="K260" s="1286"/>
      <c r="L260" s="1286"/>
      <c r="M260" s="1286"/>
      <c r="N260" s="1287"/>
      <c r="O260" s="2"/>
      <c r="P260" s="2"/>
    </row>
    <row r="261" spans="1:20" ht="13.5" customHeight="1">
      <c r="A261" s="1471" t="s">
        <v>0</v>
      </c>
      <c r="B261" s="1473"/>
      <c r="C261" s="590"/>
      <c r="D261" s="609"/>
      <c r="E261" s="1637" t="s">
        <v>22</v>
      </c>
      <c r="F261" s="1642"/>
      <c r="G261" s="1638"/>
      <c r="H261" s="1471" t="s">
        <v>57</v>
      </c>
      <c r="I261" s="1473"/>
      <c r="J261" s="1637" t="s">
        <v>24</v>
      </c>
      <c r="K261" s="1642"/>
      <c r="L261" s="1638"/>
      <c r="M261" s="1471" t="s">
        <v>168</v>
      </c>
      <c r="N261" s="1473"/>
      <c r="O261" s="4"/>
      <c r="P261" s="1"/>
    </row>
    <row r="262" spans="1:20" ht="18.75" customHeight="1">
      <c r="A262" s="1471" t="s">
        <v>1</v>
      </c>
      <c r="B262" s="1472"/>
      <c r="C262" s="1473"/>
      <c r="D262" s="1643" t="s">
        <v>2</v>
      </c>
      <c r="E262" s="1644"/>
      <c r="F262" s="1644"/>
      <c r="G262" s="1644"/>
      <c r="H262" s="1644"/>
      <c r="I262" s="1644"/>
      <c r="J262" s="1644"/>
      <c r="K262" s="1644"/>
      <c r="L262" s="1645"/>
      <c r="M262" s="1646" t="s">
        <v>10</v>
      </c>
      <c r="N262" s="1646" t="s">
        <v>11</v>
      </c>
      <c r="O262" s="1"/>
      <c r="P262" s="1"/>
    </row>
    <row r="263" spans="1:20" ht="18.75" customHeight="1">
      <c r="A263" s="1315" t="s">
        <v>3</v>
      </c>
      <c r="B263" s="1315" t="s">
        <v>4</v>
      </c>
      <c r="C263" s="1649" t="s">
        <v>5</v>
      </c>
      <c r="D263" s="1349" t="s">
        <v>6</v>
      </c>
      <c r="E263" s="1471" t="s">
        <v>7</v>
      </c>
      <c r="F263" s="1472"/>
      <c r="G263" s="1472"/>
      <c r="H263" s="1472"/>
      <c r="I263" s="1472"/>
      <c r="J263" s="1472"/>
      <c r="K263" s="1472"/>
      <c r="L263" s="1473"/>
      <c r="M263" s="1647"/>
      <c r="N263" s="1647"/>
      <c r="O263" s="1"/>
      <c r="P263" s="1"/>
    </row>
    <row r="264" spans="1:20" ht="24">
      <c r="A264" s="1316"/>
      <c r="B264" s="1316"/>
      <c r="C264" s="1650"/>
      <c r="D264" s="1448"/>
      <c r="E264" s="1471" t="s">
        <v>8</v>
      </c>
      <c r="F264" s="1472"/>
      <c r="G264" s="1472"/>
      <c r="H264" s="1472"/>
      <c r="I264" s="1472"/>
      <c r="J264" s="1472"/>
      <c r="K264" s="1473"/>
      <c r="L264" s="610" t="s">
        <v>9</v>
      </c>
      <c r="M264" s="1648"/>
      <c r="N264" s="1648"/>
      <c r="O264" s="1"/>
      <c r="P264" s="1"/>
    </row>
    <row r="265" spans="1:20" ht="18" customHeight="1">
      <c r="A265" s="1308"/>
      <c r="B265" s="1310"/>
      <c r="C265" s="1533"/>
      <c r="D265" s="1315" t="s">
        <v>29</v>
      </c>
      <c r="E265" s="220"/>
      <c r="F265" s="220"/>
      <c r="G265" s="220"/>
      <c r="H265" s="220"/>
      <c r="I265" s="219"/>
      <c r="J265" s="219"/>
      <c r="K265" s="219"/>
      <c r="L265" s="219"/>
      <c r="M265" s="1630">
        <v>44570</v>
      </c>
      <c r="N265" s="1631"/>
      <c r="O265" s="1"/>
      <c r="P265" s="1"/>
    </row>
    <row r="266" spans="1:20" ht="18" customHeight="1">
      <c r="A266" s="1309"/>
      <c r="B266" s="1311"/>
      <c r="C266" s="1505"/>
      <c r="D266" s="1316"/>
      <c r="E266" s="220"/>
      <c r="F266" s="220"/>
      <c r="G266" s="220"/>
      <c r="H266" s="220"/>
      <c r="I266" s="219"/>
      <c r="J266" s="219"/>
      <c r="K266" s="219"/>
      <c r="L266" s="219"/>
      <c r="M266" s="1632"/>
      <c r="N266" s="1633"/>
      <c r="O266" s="1"/>
      <c r="P266" s="84"/>
      <c r="Q266" s="101"/>
      <c r="R266" s="101"/>
      <c r="S266" s="102"/>
      <c r="T266" s="101"/>
    </row>
    <row r="267" spans="1:20" ht="18" customHeight="1">
      <c r="A267" s="1309"/>
      <c r="B267" s="1311"/>
      <c r="C267" s="1505"/>
      <c r="D267" s="210"/>
      <c r="E267" s="220"/>
      <c r="F267" s="220"/>
      <c r="G267" s="220"/>
      <c r="H267" s="220"/>
      <c r="I267" s="219"/>
      <c r="J267" s="219"/>
      <c r="K267" s="219"/>
      <c r="L267" s="219"/>
      <c r="M267" s="219"/>
      <c r="N267" s="219"/>
      <c r="O267" s="1"/>
      <c r="P267" s="84"/>
      <c r="Q267" s="101"/>
      <c r="R267" s="101"/>
      <c r="S267" s="102"/>
      <c r="T267" s="101"/>
    </row>
    <row r="268" spans="1:20" ht="18" customHeight="1">
      <c r="A268" s="1309"/>
      <c r="B268" s="1311"/>
      <c r="C268" s="1505"/>
      <c r="D268" s="210"/>
      <c r="E268" s="220"/>
      <c r="F268" s="220"/>
      <c r="G268" s="220"/>
      <c r="H268" s="220"/>
      <c r="I268" s="219"/>
      <c r="J268" s="219"/>
      <c r="K268" s="219"/>
      <c r="L268" s="219"/>
      <c r="M268" s="219"/>
      <c r="N268" s="219"/>
      <c r="O268" s="1"/>
      <c r="P268" s="103"/>
      <c r="Q268" s="101"/>
      <c r="R268" s="101"/>
      <c r="S268" s="102"/>
      <c r="T268" s="101"/>
    </row>
    <row r="269" spans="1:20" ht="18" customHeight="1">
      <c r="A269" s="1309"/>
      <c r="B269" s="1311"/>
      <c r="C269" s="1505"/>
      <c r="D269" s="208"/>
      <c r="E269" s="220"/>
      <c r="F269" s="220"/>
      <c r="G269" s="611"/>
      <c r="H269" s="611"/>
      <c r="I269" s="117"/>
      <c r="J269" s="117"/>
      <c r="K269" s="117"/>
      <c r="L269" s="117"/>
      <c r="M269" s="117"/>
      <c r="N269" s="117"/>
      <c r="O269" s="1"/>
      <c r="P269" s="84"/>
      <c r="Q269" s="101"/>
      <c r="R269" s="101"/>
      <c r="S269" s="102"/>
      <c r="T269" s="101"/>
    </row>
    <row r="270" spans="1:20" ht="18" customHeight="1">
      <c r="A270" s="1309"/>
      <c r="B270" s="1311"/>
      <c r="C270" s="1505"/>
      <c r="D270" s="208"/>
      <c r="E270" s="34"/>
      <c r="F270" s="34"/>
      <c r="G270" s="117"/>
      <c r="H270" s="1634" t="s">
        <v>471</v>
      </c>
      <c r="I270" s="1635"/>
      <c r="J270" s="1635"/>
      <c r="K270" s="1635"/>
      <c r="L270" s="1635"/>
      <c r="M270" s="1635"/>
      <c r="N270" s="1636"/>
      <c r="O270" s="1"/>
      <c r="P270" s="84"/>
      <c r="Q270" s="101"/>
      <c r="R270" s="101"/>
      <c r="S270" s="102"/>
      <c r="T270" s="101"/>
    </row>
    <row r="271" spans="1:20" ht="18" customHeight="1">
      <c r="A271" s="1309"/>
      <c r="B271" s="1311"/>
      <c r="C271" s="1505"/>
      <c r="D271" s="208"/>
      <c r="E271" s="34"/>
      <c r="F271" s="34"/>
      <c r="G271" s="34"/>
      <c r="H271" s="1634"/>
      <c r="I271" s="1635"/>
      <c r="J271" s="1635"/>
      <c r="K271" s="1635"/>
      <c r="L271" s="1635"/>
      <c r="M271" s="1635"/>
      <c r="N271" s="1636"/>
      <c r="O271" s="1"/>
      <c r="P271" s="84"/>
      <c r="Q271" s="101"/>
      <c r="R271" s="101"/>
      <c r="S271" s="102"/>
      <c r="T271" s="101"/>
    </row>
    <row r="272" spans="1:20" ht="18" customHeight="1">
      <c r="A272" s="1309"/>
      <c r="B272" s="1311"/>
      <c r="C272" s="1505"/>
      <c r="D272" s="208"/>
      <c r="E272" s="34"/>
      <c r="F272" s="34"/>
      <c r="G272" s="34"/>
      <c r="H272" s="1634"/>
      <c r="I272" s="1635"/>
      <c r="J272" s="1635"/>
      <c r="K272" s="1635"/>
      <c r="L272" s="1635"/>
      <c r="M272" s="1635"/>
      <c r="N272" s="1636"/>
      <c r="O272" s="1"/>
      <c r="P272" s="84"/>
      <c r="Q272" s="101"/>
      <c r="R272" s="101"/>
      <c r="S272" s="102"/>
      <c r="T272" s="101"/>
    </row>
    <row r="273" spans="1:20" ht="18" customHeight="1">
      <c r="A273" s="1309"/>
      <c r="B273" s="1311"/>
      <c r="C273" s="1505"/>
      <c r="D273" s="208"/>
      <c r="E273" s="34"/>
      <c r="F273" s="34"/>
      <c r="G273" s="117"/>
      <c r="H273" s="1634"/>
      <c r="I273" s="1635"/>
      <c r="J273" s="1635"/>
      <c r="K273" s="1635"/>
      <c r="L273" s="1635"/>
      <c r="M273" s="1635"/>
      <c r="N273" s="1636"/>
      <c r="O273" s="1"/>
      <c r="P273" s="84"/>
      <c r="Q273" s="101"/>
      <c r="R273" s="101"/>
      <c r="S273" s="102"/>
      <c r="T273" s="101"/>
    </row>
    <row r="274" spans="1:20" ht="18" customHeight="1">
      <c r="A274" s="1309"/>
      <c r="B274" s="1311"/>
      <c r="C274" s="1505"/>
      <c r="D274" s="208"/>
      <c r="E274" s="34"/>
      <c r="F274" s="34"/>
      <c r="G274" s="117"/>
      <c r="H274" s="117"/>
      <c r="I274" s="117"/>
      <c r="J274" s="117"/>
      <c r="K274" s="117"/>
      <c r="L274" s="117"/>
      <c r="M274" s="117"/>
      <c r="N274" s="117"/>
      <c r="O274" s="1"/>
      <c r="P274" s="84"/>
      <c r="Q274" s="101"/>
      <c r="R274" s="101"/>
      <c r="S274" s="102"/>
      <c r="T274" s="101"/>
    </row>
    <row r="275" spans="1:20" ht="18" customHeight="1">
      <c r="A275" s="1361"/>
      <c r="B275" s="1362"/>
      <c r="C275" s="1506"/>
      <c r="D275" s="208"/>
      <c r="E275" s="34"/>
      <c r="F275" s="34"/>
      <c r="G275" s="34"/>
      <c r="H275" s="34"/>
      <c r="I275" s="117"/>
      <c r="J275" s="117"/>
      <c r="K275" s="117"/>
      <c r="L275" s="117"/>
      <c r="M275" s="117"/>
      <c r="N275" s="117"/>
      <c r="P275" s="84"/>
      <c r="Q275" s="101"/>
      <c r="R275" s="101"/>
      <c r="S275" s="102"/>
      <c r="T275" s="101"/>
    </row>
    <row r="276" spans="1:20" ht="18" customHeight="1">
      <c r="A276" s="88"/>
      <c r="B276" s="88"/>
      <c r="C276" s="88"/>
      <c r="D276" s="117"/>
      <c r="E276" s="34"/>
      <c r="F276" s="34"/>
      <c r="G276" s="222"/>
      <c r="H276" s="222"/>
      <c r="I276" s="222"/>
      <c r="J276" s="222"/>
      <c r="K276" s="222"/>
      <c r="L276" s="222"/>
      <c r="M276" s="222"/>
      <c r="N276" s="222"/>
      <c r="P276" s="84"/>
      <c r="Q276" s="101"/>
      <c r="R276" s="101"/>
      <c r="S276" s="101"/>
      <c r="T276" s="101"/>
    </row>
    <row r="277" spans="1:20" ht="12" customHeight="1">
      <c r="A277" s="93"/>
      <c r="B277" s="93"/>
      <c r="C277" s="93"/>
      <c r="D277" s="93"/>
      <c r="E277" s="94"/>
      <c r="F277" s="94"/>
      <c r="G277" s="94"/>
      <c r="H277" s="94"/>
      <c r="I277" s="95"/>
      <c r="J277" s="95"/>
      <c r="K277" s="96"/>
      <c r="L277" s="96"/>
      <c r="M277" s="93"/>
      <c r="N277" s="93"/>
      <c r="P277" s="104"/>
      <c r="Q277" s="102"/>
      <c r="R277" s="101"/>
      <c r="S277" s="101"/>
      <c r="T277" s="101"/>
    </row>
    <row r="278" spans="1:20" ht="12" customHeight="1">
      <c r="A278" s="93"/>
      <c r="B278" s="93"/>
      <c r="C278" s="93"/>
      <c r="D278" s="93"/>
      <c r="E278" s="94"/>
      <c r="F278" s="94"/>
      <c r="G278" s="94"/>
      <c r="H278" s="94"/>
      <c r="I278" s="95"/>
      <c r="J278" s="95"/>
      <c r="K278" s="96"/>
      <c r="L278" s="96"/>
      <c r="M278" s="93"/>
      <c r="N278" s="93"/>
      <c r="P278" s="104"/>
      <c r="Q278" s="102"/>
      <c r="R278" s="101"/>
      <c r="S278" s="101"/>
      <c r="T278" s="101"/>
    </row>
    <row r="279" spans="1:20" ht="12" customHeight="1">
      <c r="A279" s="93"/>
      <c r="B279" s="93"/>
      <c r="C279" s="93"/>
      <c r="D279" s="93"/>
      <c r="E279" s="94"/>
      <c r="F279" s="94"/>
      <c r="G279" s="94"/>
      <c r="H279" s="94"/>
      <c r="I279" s="95"/>
      <c r="J279" s="95"/>
      <c r="K279" s="96"/>
      <c r="L279" s="96"/>
      <c r="M279" s="93"/>
      <c r="N279" s="93"/>
      <c r="P279" s="104"/>
      <c r="Q279" s="102"/>
      <c r="R279" s="101"/>
      <c r="S279" s="101"/>
      <c r="T279" s="101"/>
    </row>
    <row r="280" spans="1:20" ht="12" customHeight="1">
      <c r="A280" s="93"/>
      <c r="B280" s="93"/>
      <c r="C280" s="93"/>
      <c r="D280" s="93"/>
      <c r="E280" s="94"/>
      <c r="F280" s="94"/>
      <c r="G280" s="94"/>
      <c r="H280" s="94"/>
      <c r="I280" s="95"/>
      <c r="J280" s="95"/>
      <c r="K280" s="96"/>
      <c r="L280" s="96"/>
      <c r="M280" s="93"/>
      <c r="N280" s="93"/>
      <c r="P280" s="104"/>
      <c r="Q280" s="102"/>
      <c r="R280" s="101"/>
      <c r="S280" s="101"/>
      <c r="T280" s="101"/>
    </row>
    <row r="281" spans="1:20" ht="15" customHeight="1">
      <c r="A281" s="612"/>
      <c r="B281" s="612"/>
      <c r="C281" s="612"/>
      <c r="D281" s="612"/>
      <c r="E281" s="613"/>
      <c r="F281" s="613"/>
      <c r="G281" s="613"/>
      <c r="H281" s="613"/>
      <c r="I281" s="1627"/>
      <c r="J281" s="1627"/>
      <c r="K281" s="613"/>
      <c r="L281" s="613"/>
      <c r="M281" s="612"/>
      <c r="N281" s="612"/>
    </row>
    <row r="282" spans="1:20" s="21" customFormat="1" ht="24">
      <c r="A282" s="1628" t="s">
        <v>12</v>
      </c>
      <c r="B282" s="1628"/>
      <c r="C282" s="1628"/>
      <c r="D282" s="1629" t="s">
        <v>25</v>
      </c>
      <c r="E282" s="1629"/>
      <c r="F282" s="1629"/>
      <c r="G282" s="1629"/>
      <c r="H282" s="1629"/>
      <c r="I282" s="614"/>
      <c r="J282" s="615"/>
      <c r="K282" s="1629" t="s">
        <v>13</v>
      </c>
      <c r="L282" s="1629"/>
      <c r="M282" s="1629"/>
      <c r="N282" s="1629"/>
      <c r="O282" s="20"/>
      <c r="P282" s="19"/>
    </row>
    <row r="283" spans="1:20" s="6" customFormat="1" ht="70.5" customHeight="1">
      <c r="A283" s="1176" t="s">
        <v>14</v>
      </c>
      <c r="B283" s="1176"/>
      <c r="C283" s="1176"/>
      <c r="D283" s="1176"/>
      <c r="E283" s="1176"/>
      <c r="F283" s="1176"/>
      <c r="G283" s="1176"/>
      <c r="H283" s="1176"/>
      <c r="I283" s="1176"/>
      <c r="J283" s="1176"/>
      <c r="K283" s="1176"/>
      <c r="L283" s="1176"/>
      <c r="M283" s="1176"/>
      <c r="N283" s="1176"/>
      <c r="O283" s="5"/>
      <c r="P283" s="5"/>
    </row>
    <row r="284" spans="1:20" ht="15" customHeight="1">
      <c r="A284" s="1207" t="s">
        <v>23</v>
      </c>
      <c r="B284" s="1209"/>
      <c r="C284" s="622"/>
      <c r="D284" s="32"/>
      <c r="E284" s="1207" t="s">
        <v>21</v>
      </c>
      <c r="F284" s="1208"/>
      <c r="G284" s="1208"/>
      <c r="H284" s="1208"/>
      <c r="I284" s="1209"/>
      <c r="J284" s="1281"/>
      <c r="K284" s="1211"/>
      <c r="L284" s="1211"/>
      <c r="M284" s="1211"/>
      <c r="N284" s="1212"/>
      <c r="O284" s="2"/>
      <c r="P284" s="2"/>
    </row>
    <row r="285" spans="1:20" ht="15.75" customHeight="1">
      <c r="A285" s="1214" t="s">
        <v>26</v>
      </c>
      <c r="B285" s="1216"/>
      <c r="C285" s="617" t="s">
        <v>27</v>
      </c>
      <c r="D285" s="98"/>
      <c r="E285" s="1214" t="s">
        <v>20</v>
      </c>
      <c r="F285" s="1215"/>
      <c r="G285" s="1215"/>
      <c r="H285" s="1215"/>
      <c r="I285" s="1216"/>
      <c r="J285" s="1342">
        <v>44805</v>
      </c>
      <c r="K285" s="1343"/>
      <c r="L285" s="1343"/>
      <c r="M285" s="1343"/>
      <c r="N285" s="1344"/>
      <c r="O285" s="2"/>
      <c r="P285" s="2"/>
    </row>
    <row r="286" spans="1:20" ht="17.25" customHeight="1">
      <c r="A286" s="1214" t="s">
        <v>15</v>
      </c>
      <c r="B286" s="1216"/>
      <c r="C286" s="617" t="s">
        <v>17</v>
      </c>
      <c r="D286" s="98"/>
      <c r="E286" s="1214" t="s">
        <v>18</v>
      </c>
      <c r="F286" s="1215"/>
      <c r="G286" s="1215"/>
      <c r="H286" s="1215"/>
      <c r="I286" s="1216"/>
      <c r="J286" s="1151" t="s">
        <v>296</v>
      </c>
      <c r="K286" s="1153"/>
      <c r="L286" s="1153"/>
      <c r="M286" s="1153"/>
      <c r="N286" s="1154"/>
      <c r="O286" s="2"/>
      <c r="P286" s="2"/>
    </row>
    <row r="287" spans="1:20" ht="17.25" customHeight="1">
      <c r="A287" s="1214" t="s">
        <v>16</v>
      </c>
      <c r="B287" s="1216"/>
      <c r="C287" s="617">
        <v>90118370</v>
      </c>
      <c r="D287" s="32"/>
      <c r="E287" s="1207" t="s">
        <v>19</v>
      </c>
      <c r="F287" s="1208"/>
      <c r="G287" s="1208"/>
      <c r="H287" s="1208"/>
      <c r="I287" s="1209"/>
      <c r="J287" s="1191" t="s">
        <v>298</v>
      </c>
      <c r="K287" s="1191"/>
      <c r="L287" s="1191"/>
      <c r="M287" s="1191"/>
      <c r="N287" s="1191"/>
      <c r="O287" s="2"/>
      <c r="P287" s="2"/>
    </row>
    <row r="288" spans="1:20" ht="13.5" customHeight="1">
      <c r="A288" s="1151" t="s">
        <v>0</v>
      </c>
      <c r="B288" s="1154"/>
      <c r="C288" s="620"/>
      <c r="D288" s="97"/>
      <c r="E288" s="1214" t="s">
        <v>22</v>
      </c>
      <c r="F288" s="1215"/>
      <c r="G288" s="1216"/>
      <c r="H288" s="1151" t="s">
        <v>111</v>
      </c>
      <c r="I288" s="1154"/>
      <c r="J288" s="1214" t="s">
        <v>24</v>
      </c>
      <c r="K288" s="1215"/>
      <c r="L288" s="1216"/>
      <c r="M288" s="1151" t="s">
        <v>165</v>
      </c>
      <c r="N288" s="1154"/>
      <c r="O288" s="4"/>
      <c r="P288" s="1"/>
    </row>
    <row r="289" spans="1:20" ht="18.75" customHeight="1">
      <c r="A289" s="1151" t="s">
        <v>1</v>
      </c>
      <c r="B289" s="1153"/>
      <c r="C289" s="1154"/>
      <c r="D289" s="1155" t="s">
        <v>2</v>
      </c>
      <c r="E289" s="1156"/>
      <c r="F289" s="1156"/>
      <c r="G289" s="1156"/>
      <c r="H289" s="1156"/>
      <c r="I289" s="1156"/>
      <c r="J289" s="1156"/>
      <c r="K289" s="1156"/>
      <c r="L289" s="1157"/>
      <c r="M289" s="1158" t="s">
        <v>10</v>
      </c>
      <c r="N289" s="1158" t="s">
        <v>11</v>
      </c>
      <c r="O289" s="1"/>
      <c r="P289" s="1"/>
    </row>
    <row r="290" spans="1:20" ht="18.75" customHeight="1">
      <c r="A290" s="1161" t="s">
        <v>3</v>
      </c>
      <c r="B290" s="1161" t="s">
        <v>4</v>
      </c>
      <c r="C290" s="1163" t="s">
        <v>5</v>
      </c>
      <c r="D290" s="1165" t="s">
        <v>6</v>
      </c>
      <c r="E290" s="1151" t="s">
        <v>7</v>
      </c>
      <c r="F290" s="1153"/>
      <c r="G290" s="1153"/>
      <c r="H290" s="1153"/>
      <c r="I290" s="1153"/>
      <c r="J290" s="1153"/>
      <c r="K290" s="1153"/>
      <c r="L290" s="1154"/>
      <c r="M290" s="1159"/>
      <c r="N290" s="1159"/>
      <c r="O290" s="1"/>
      <c r="P290" s="1"/>
    </row>
    <row r="291" spans="1:20" ht="18.75">
      <c r="A291" s="1162"/>
      <c r="B291" s="1162"/>
      <c r="C291" s="1164"/>
      <c r="D291" s="1569"/>
      <c r="E291" s="1151" t="s">
        <v>8</v>
      </c>
      <c r="F291" s="1153"/>
      <c r="G291" s="1153"/>
      <c r="H291" s="1153"/>
      <c r="I291" s="1153"/>
      <c r="J291" s="1153"/>
      <c r="K291" s="1154"/>
      <c r="L291" s="23" t="s">
        <v>9</v>
      </c>
      <c r="M291" s="1160"/>
      <c r="N291" s="1160"/>
      <c r="O291" s="1"/>
      <c r="P291" s="1"/>
    </row>
    <row r="292" spans="1:20" ht="18.75" customHeight="1">
      <c r="A292" s="1308"/>
      <c r="B292" s="1310"/>
      <c r="C292" s="1533" t="s">
        <v>476</v>
      </c>
      <c r="D292" s="1315" t="s">
        <v>29</v>
      </c>
      <c r="E292" s="1317"/>
      <c r="F292" s="1318"/>
      <c r="G292" s="1321"/>
      <c r="H292" s="1322"/>
      <c r="I292" s="1321"/>
      <c r="J292" s="1322"/>
      <c r="K292" s="1321"/>
      <c r="L292" s="1322"/>
      <c r="M292" s="1325"/>
      <c r="N292" s="1325"/>
      <c r="O292" s="1"/>
      <c r="P292" s="1"/>
    </row>
    <row r="293" spans="1:20" ht="24">
      <c r="A293" s="1309"/>
      <c r="B293" s="1311"/>
      <c r="C293" s="1505"/>
      <c r="D293" s="1316"/>
      <c r="E293" s="1319"/>
      <c r="F293" s="1320"/>
      <c r="G293" s="1323"/>
      <c r="H293" s="1324"/>
      <c r="I293" s="1323"/>
      <c r="J293" s="1324"/>
      <c r="K293" s="1323"/>
      <c r="L293" s="1324"/>
      <c r="M293" s="1326"/>
      <c r="N293" s="1326"/>
      <c r="O293" s="1"/>
      <c r="P293" s="84"/>
      <c r="Q293" s="101"/>
      <c r="R293" s="101"/>
      <c r="S293" s="102"/>
      <c r="T293" s="101"/>
    </row>
    <row r="294" spans="1:20" ht="15" customHeight="1">
      <c r="A294" s="1309"/>
      <c r="B294" s="1311"/>
      <c r="C294" s="1505"/>
      <c r="D294" s="29"/>
      <c r="E294" s="1449" t="s">
        <v>238</v>
      </c>
      <c r="F294" s="1450"/>
      <c r="G294" s="1450"/>
      <c r="H294" s="1451"/>
      <c r="I294" s="163"/>
      <c r="J294" s="163"/>
      <c r="K294" s="163"/>
      <c r="L294" s="163"/>
      <c r="M294" s="1613" t="s">
        <v>477</v>
      </c>
      <c r="N294" s="1614"/>
      <c r="O294" s="1"/>
      <c r="P294" s="84"/>
      <c r="Q294" s="101"/>
      <c r="R294" s="101"/>
      <c r="S294" s="102"/>
      <c r="T294" s="101"/>
    </row>
    <row r="295" spans="1:20" ht="15" customHeight="1">
      <c r="A295" s="1309"/>
      <c r="B295" s="1311"/>
      <c r="C295" s="1505"/>
      <c r="D295" s="29"/>
      <c r="E295" s="1452"/>
      <c r="F295" s="1453"/>
      <c r="G295" s="1453"/>
      <c r="H295" s="1454"/>
      <c r="I295" s="163"/>
      <c r="J295" s="163"/>
      <c r="K295" s="163"/>
      <c r="L295" s="163"/>
      <c r="M295" s="1615"/>
      <c r="N295" s="1616"/>
      <c r="O295" s="1"/>
      <c r="P295" s="103"/>
      <c r="Q295" s="101"/>
      <c r="R295" s="101"/>
      <c r="S295" s="102"/>
      <c r="T295" s="101"/>
    </row>
    <row r="296" spans="1:20" ht="15" customHeight="1">
      <c r="A296" s="1309"/>
      <c r="B296" s="1311"/>
      <c r="C296" s="1505"/>
      <c r="D296" s="616"/>
      <c r="E296" s="164"/>
      <c r="F296" s="164"/>
      <c r="G296" s="165"/>
      <c r="H296" s="165"/>
      <c r="I296" s="117"/>
      <c r="J296" s="117"/>
      <c r="K296" s="117"/>
      <c r="L296" s="117"/>
      <c r="M296" s="117"/>
      <c r="N296" s="117"/>
      <c r="O296" s="1"/>
      <c r="P296" s="84"/>
      <c r="Q296" s="101"/>
      <c r="R296" s="101"/>
      <c r="S296" s="102"/>
      <c r="T296" s="101"/>
    </row>
    <row r="297" spans="1:20" ht="15" customHeight="1">
      <c r="A297" s="1309"/>
      <c r="B297" s="1311"/>
      <c r="C297" s="1505"/>
      <c r="D297" s="616"/>
      <c r="E297" s="116"/>
      <c r="F297" s="116"/>
      <c r="G297" s="32"/>
      <c r="H297" s="32"/>
      <c r="I297" s="117"/>
      <c r="J297" s="117"/>
      <c r="K297" s="117"/>
      <c r="L297" s="117"/>
      <c r="M297" s="117"/>
      <c r="N297" s="117"/>
      <c r="O297" s="1"/>
      <c r="P297" s="84"/>
      <c r="Q297" s="101"/>
      <c r="R297" s="101"/>
      <c r="S297" s="102"/>
      <c r="T297" s="101"/>
    </row>
    <row r="298" spans="1:20" ht="15" customHeight="1">
      <c r="A298" s="1309"/>
      <c r="B298" s="1311"/>
      <c r="C298" s="1505"/>
      <c r="D298" s="616"/>
      <c r="E298" s="116"/>
      <c r="F298" s="116"/>
      <c r="G298" s="116"/>
      <c r="H298" s="116"/>
      <c r="I298" s="117"/>
      <c r="J298" s="117"/>
      <c r="K298" s="117"/>
      <c r="L298" s="117"/>
      <c r="M298" s="117"/>
      <c r="N298" s="117"/>
      <c r="O298" s="1"/>
      <c r="P298" s="84"/>
      <c r="Q298" s="101"/>
      <c r="R298" s="101"/>
      <c r="S298" s="102"/>
      <c r="T298" s="101"/>
    </row>
    <row r="299" spans="1:20" ht="15" customHeight="1">
      <c r="A299" s="1309"/>
      <c r="B299" s="1311"/>
      <c r="C299" s="1505"/>
      <c r="D299" s="616"/>
      <c r="E299" s="116"/>
      <c r="F299" s="116"/>
      <c r="G299" s="116"/>
      <c r="H299" s="116"/>
      <c r="I299" s="117"/>
      <c r="J299" s="117"/>
      <c r="K299" s="117"/>
      <c r="L299" s="117"/>
      <c r="M299" s="117"/>
      <c r="N299" s="117"/>
      <c r="O299" s="1"/>
      <c r="P299" s="84"/>
      <c r="Q299" s="101"/>
      <c r="R299" s="101"/>
      <c r="S299" s="102"/>
      <c r="T299" s="101"/>
    </row>
    <row r="300" spans="1:20" ht="15" customHeight="1">
      <c r="A300" s="1309"/>
      <c r="B300" s="1311"/>
      <c r="C300" s="1505"/>
      <c r="D300" s="616"/>
      <c r="E300" s="116"/>
      <c r="F300" s="116"/>
      <c r="G300" s="117"/>
      <c r="H300" s="117"/>
      <c r="I300" s="117"/>
      <c r="J300" s="117"/>
      <c r="K300" s="117"/>
      <c r="L300" s="117"/>
      <c r="M300" s="117"/>
      <c r="N300" s="117"/>
      <c r="O300" s="1"/>
      <c r="P300" s="84"/>
      <c r="Q300" s="101"/>
      <c r="R300" s="101"/>
      <c r="S300" s="102"/>
      <c r="T300" s="101"/>
    </row>
    <row r="301" spans="1:20" ht="15" customHeight="1">
      <c r="A301" s="1309"/>
      <c r="B301" s="1311"/>
      <c r="C301" s="1505"/>
      <c r="D301" s="616"/>
      <c r="E301" s="116"/>
      <c r="F301" s="116"/>
      <c r="G301" s="117"/>
      <c r="H301" s="117"/>
      <c r="I301" s="117"/>
      <c r="J301" s="117"/>
      <c r="K301" s="117"/>
      <c r="L301" s="117"/>
      <c r="M301" s="117"/>
      <c r="N301" s="117"/>
      <c r="O301" s="1"/>
      <c r="P301" s="84"/>
      <c r="Q301" s="101"/>
      <c r="R301" s="101"/>
      <c r="S301" s="102"/>
      <c r="T301" s="101"/>
    </row>
    <row r="302" spans="1:20" ht="15" customHeight="1">
      <c r="A302" s="1309"/>
      <c r="B302" s="1311"/>
      <c r="C302" s="1505"/>
      <c r="D302" s="616"/>
      <c r="E302" s="116"/>
      <c r="F302" s="116"/>
      <c r="G302" s="117"/>
      <c r="H302" s="117"/>
      <c r="I302" s="117"/>
      <c r="J302" s="117"/>
      <c r="K302" s="117"/>
      <c r="L302" s="117"/>
      <c r="M302" s="117"/>
      <c r="N302" s="117"/>
      <c r="O302" s="1"/>
      <c r="P302" s="84"/>
      <c r="Q302" s="101"/>
      <c r="R302" s="101"/>
      <c r="S302" s="102"/>
      <c r="T302" s="101"/>
    </row>
    <row r="303" spans="1:20" ht="15" customHeight="1">
      <c r="A303" s="1309"/>
      <c r="B303" s="1311"/>
      <c r="C303" s="1505"/>
      <c r="D303" s="616"/>
      <c r="E303" s="116"/>
      <c r="F303" s="116"/>
      <c r="G303" s="116"/>
      <c r="H303" s="116"/>
      <c r="I303" s="117"/>
      <c r="J303" s="117"/>
      <c r="K303" s="117"/>
      <c r="L303" s="117"/>
      <c r="M303" s="117"/>
      <c r="N303" s="117"/>
      <c r="O303" s="1"/>
      <c r="P303" s="84"/>
      <c r="Q303" s="101"/>
      <c r="R303" s="101"/>
      <c r="S303" s="102"/>
      <c r="T303" s="101"/>
    </row>
    <row r="304" spans="1:20" ht="15" customHeight="1">
      <c r="A304" s="1361"/>
      <c r="B304" s="1362"/>
      <c r="C304" s="1506"/>
      <c r="D304" s="616"/>
      <c r="E304" s="116"/>
      <c r="F304" s="116"/>
      <c r="G304" s="116"/>
      <c r="H304" s="116"/>
      <c r="I304" s="117"/>
      <c r="J304" s="117"/>
      <c r="K304" s="117"/>
      <c r="L304" s="117"/>
      <c r="M304" s="117"/>
      <c r="N304" s="117"/>
      <c r="P304" s="84"/>
      <c r="Q304" s="101"/>
      <c r="R304" s="101"/>
      <c r="S304" s="102"/>
      <c r="T304" s="101"/>
    </row>
    <row r="305" spans="1:20" ht="15" customHeight="1">
      <c r="A305" s="88"/>
      <c r="B305" s="88"/>
      <c r="C305" s="88"/>
      <c r="D305" s="32"/>
      <c r="E305" s="116"/>
      <c r="F305" s="116"/>
      <c r="G305" s="118"/>
      <c r="H305" s="118"/>
      <c r="I305" s="118"/>
      <c r="J305" s="118"/>
      <c r="K305" s="118"/>
      <c r="L305" s="118"/>
      <c r="M305" s="620"/>
      <c r="N305" s="618"/>
      <c r="P305" s="84"/>
      <c r="Q305" s="101"/>
      <c r="R305" s="101"/>
      <c r="S305" s="101"/>
      <c r="T305" s="101"/>
    </row>
    <row r="306" spans="1:20" ht="12" customHeight="1">
      <c r="A306" s="93"/>
      <c r="B306" s="93"/>
      <c r="C306" s="93"/>
      <c r="D306" s="93"/>
      <c r="E306" s="94"/>
      <c r="F306" s="94"/>
      <c r="G306" s="94"/>
      <c r="H306" s="94"/>
      <c r="I306" s="95"/>
      <c r="J306" s="95"/>
      <c r="K306" s="96"/>
      <c r="L306" s="96"/>
      <c r="M306" s="93"/>
      <c r="N306" s="93"/>
      <c r="P306" s="104"/>
      <c r="Q306" s="102"/>
      <c r="R306" s="101"/>
      <c r="S306" s="101"/>
      <c r="T306" s="101"/>
    </row>
    <row r="307" spans="1:20" ht="12" customHeight="1">
      <c r="A307" s="93"/>
      <c r="B307" s="93"/>
      <c r="C307" s="93"/>
      <c r="D307" s="93"/>
      <c r="E307" s="94"/>
      <c r="F307" s="94"/>
      <c r="G307" s="94"/>
      <c r="H307" s="94"/>
      <c r="I307" s="95"/>
      <c r="J307" s="95"/>
      <c r="K307" s="96"/>
      <c r="L307" s="96"/>
      <c r="M307" s="93"/>
      <c r="N307" s="93"/>
      <c r="P307" s="104"/>
      <c r="Q307" s="102"/>
      <c r="R307" s="101"/>
      <c r="S307" s="101"/>
      <c r="T307" s="101"/>
    </row>
    <row r="308" spans="1:20" ht="12" customHeight="1">
      <c r="A308" s="93"/>
      <c r="B308" s="93"/>
      <c r="C308" s="93"/>
      <c r="D308" s="93"/>
      <c r="E308" s="94"/>
      <c r="F308" s="94"/>
      <c r="G308" s="94"/>
      <c r="H308" s="94"/>
      <c r="I308" s="95"/>
      <c r="J308" s="95"/>
      <c r="K308" s="96"/>
      <c r="L308" s="96"/>
      <c r="M308" s="93"/>
      <c r="N308" s="93"/>
      <c r="P308" s="104"/>
      <c r="Q308" s="102"/>
      <c r="R308" s="101"/>
      <c r="S308" s="101"/>
      <c r="T308" s="101"/>
    </row>
    <row r="309" spans="1:20" ht="12" customHeight="1">
      <c r="A309" s="93"/>
      <c r="B309" s="93"/>
      <c r="C309" s="93"/>
      <c r="D309" s="93"/>
      <c r="E309" s="94"/>
      <c r="F309" s="94"/>
      <c r="G309" s="94"/>
      <c r="H309" s="94"/>
      <c r="I309" s="95"/>
      <c r="J309" s="95"/>
      <c r="K309" s="96"/>
      <c r="L309" s="96"/>
      <c r="M309" s="93"/>
      <c r="N309" s="93"/>
      <c r="P309" s="104"/>
      <c r="Q309" s="102"/>
      <c r="R309" s="101"/>
      <c r="S309" s="101"/>
      <c r="T309" s="101"/>
    </row>
    <row r="310" spans="1:20" ht="15" customHeight="1">
      <c r="E310" s="619"/>
      <c r="F310" s="619"/>
      <c r="G310" s="619"/>
      <c r="H310" s="619"/>
      <c r="I310" s="1294"/>
      <c r="J310" s="1294"/>
      <c r="K310" s="619"/>
      <c r="L310" s="619"/>
    </row>
    <row r="311" spans="1:20" s="21" customFormat="1" ht="18.75">
      <c r="A311" s="1140" t="s">
        <v>12</v>
      </c>
      <c r="B311" s="1140"/>
      <c r="C311" s="1140"/>
      <c r="D311" s="1141" t="s">
        <v>25</v>
      </c>
      <c r="E311" s="1141"/>
      <c r="F311" s="1141"/>
      <c r="G311" s="1141"/>
      <c r="H311" s="1141"/>
      <c r="I311" s="19"/>
      <c r="J311" s="5"/>
      <c r="K311" s="1141" t="s">
        <v>13</v>
      </c>
      <c r="L311" s="1141"/>
      <c r="M311" s="1141"/>
      <c r="N311" s="1141"/>
      <c r="O311" s="20"/>
      <c r="P311" s="19"/>
    </row>
    <row r="312" spans="1:20" s="6" customFormat="1" ht="70.5" customHeight="1">
      <c r="A312" s="1176" t="s">
        <v>14</v>
      </c>
      <c r="B312" s="1176"/>
      <c r="C312" s="1176"/>
      <c r="D312" s="1176"/>
      <c r="E312" s="1176"/>
      <c r="F312" s="1176"/>
      <c r="G312" s="1176"/>
      <c r="H312" s="1176"/>
      <c r="I312" s="1176"/>
      <c r="J312" s="1176"/>
      <c r="K312" s="1176"/>
      <c r="L312" s="1176"/>
      <c r="M312" s="1176"/>
      <c r="N312" s="1176"/>
      <c r="O312" s="5"/>
      <c r="P312" s="5"/>
    </row>
    <row r="313" spans="1:20" ht="15" customHeight="1">
      <c r="A313" s="1207" t="s">
        <v>23</v>
      </c>
      <c r="B313" s="1209"/>
      <c r="C313" s="629"/>
      <c r="D313" s="32"/>
      <c r="E313" s="1207" t="s">
        <v>21</v>
      </c>
      <c r="F313" s="1208"/>
      <c r="G313" s="1208"/>
      <c r="H313" s="1208"/>
      <c r="I313" s="1209"/>
      <c r="J313" s="1281"/>
      <c r="K313" s="1211"/>
      <c r="L313" s="1211"/>
      <c r="M313" s="1211"/>
      <c r="N313" s="1212"/>
      <c r="O313" s="2"/>
      <c r="P313" s="2"/>
    </row>
    <row r="314" spans="1:20" ht="15.75" customHeight="1">
      <c r="A314" s="1214" t="s">
        <v>26</v>
      </c>
      <c r="B314" s="1216"/>
      <c r="C314" s="625" t="s">
        <v>27</v>
      </c>
      <c r="D314" s="98"/>
      <c r="E314" s="1214" t="s">
        <v>20</v>
      </c>
      <c r="F314" s="1215"/>
      <c r="G314" s="1215"/>
      <c r="H314" s="1215"/>
      <c r="I314" s="1216"/>
      <c r="J314" s="1342">
        <v>44805</v>
      </c>
      <c r="K314" s="1343"/>
      <c r="L314" s="1343"/>
      <c r="M314" s="1343"/>
      <c r="N314" s="1344"/>
      <c r="O314" s="2"/>
      <c r="P314" s="2"/>
    </row>
    <row r="315" spans="1:20" ht="17.25" customHeight="1">
      <c r="A315" s="1214" t="s">
        <v>15</v>
      </c>
      <c r="B315" s="1216"/>
      <c r="C315" s="625" t="s">
        <v>17</v>
      </c>
      <c r="D315" s="98"/>
      <c r="E315" s="1214" t="s">
        <v>18</v>
      </c>
      <c r="F315" s="1215"/>
      <c r="G315" s="1215"/>
      <c r="H315" s="1215"/>
      <c r="I315" s="1216"/>
      <c r="J315" s="1151" t="s">
        <v>478</v>
      </c>
      <c r="K315" s="1153"/>
      <c r="L315" s="1153"/>
      <c r="M315" s="1153"/>
      <c r="N315" s="1154"/>
      <c r="O315" s="2"/>
      <c r="P315" s="2"/>
    </row>
    <row r="316" spans="1:20" ht="17.25" customHeight="1">
      <c r="A316" s="1214" t="s">
        <v>16</v>
      </c>
      <c r="B316" s="1216"/>
      <c r="C316" s="625">
        <v>90110931</v>
      </c>
      <c r="D316" s="32"/>
      <c r="E316" s="1207" t="s">
        <v>19</v>
      </c>
      <c r="F316" s="1208"/>
      <c r="G316" s="1208"/>
      <c r="H316" s="1208"/>
      <c r="I316" s="1209"/>
      <c r="J316" s="1191" t="s">
        <v>139</v>
      </c>
      <c r="K316" s="1191"/>
      <c r="L316" s="1191"/>
      <c r="M316" s="1191"/>
      <c r="N316" s="1191"/>
      <c r="O316" s="2"/>
      <c r="P316" s="2"/>
    </row>
    <row r="317" spans="1:20" ht="13.5" customHeight="1">
      <c r="A317" s="1151" t="s">
        <v>0</v>
      </c>
      <c r="B317" s="1154"/>
      <c r="C317" s="628"/>
      <c r="D317" s="97"/>
      <c r="E317" s="1214" t="s">
        <v>22</v>
      </c>
      <c r="F317" s="1215"/>
      <c r="G317" s="1216"/>
      <c r="H317" s="1151" t="s">
        <v>87</v>
      </c>
      <c r="I317" s="1154"/>
      <c r="J317" s="1214" t="s">
        <v>24</v>
      </c>
      <c r="K317" s="1215"/>
      <c r="L317" s="1216"/>
      <c r="M317" s="1151" t="s">
        <v>165</v>
      </c>
      <c r="N317" s="1154"/>
      <c r="O317" s="4"/>
      <c r="P317" s="1"/>
    </row>
    <row r="318" spans="1:20" ht="18.75" customHeight="1">
      <c r="A318" s="1151" t="s">
        <v>1</v>
      </c>
      <c r="B318" s="1153"/>
      <c r="C318" s="1154"/>
      <c r="D318" s="1155" t="s">
        <v>2</v>
      </c>
      <c r="E318" s="1156"/>
      <c r="F318" s="1156"/>
      <c r="G318" s="1156"/>
      <c r="H318" s="1156"/>
      <c r="I318" s="1156"/>
      <c r="J318" s="1156"/>
      <c r="K318" s="1156"/>
      <c r="L318" s="1157"/>
      <c r="M318" s="1158" t="s">
        <v>10</v>
      </c>
      <c r="N318" s="1158" t="s">
        <v>11</v>
      </c>
      <c r="O318" s="1"/>
      <c r="P318" s="1"/>
    </row>
    <row r="319" spans="1:20" ht="18.75" customHeight="1">
      <c r="A319" s="1161" t="s">
        <v>3</v>
      </c>
      <c r="B319" s="1161" t="s">
        <v>4</v>
      </c>
      <c r="C319" s="1163" t="s">
        <v>5</v>
      </c>
      <c r="D319" s="1165" t="s">
        <v>6</v>
      </c>
      <c r="E319" s="1151" t="s">
        <v>7</v>
      </c>
      <c r="F319" s="1153"/>
      <c r="G319" s="1153"/>
      <c r="H319" s="1153"/>
      <c r="I319" s="1153"/>
      <c r="J319" s="1153"/>
      <c r="K319" s="1153"/>
      <c r="L319" s="1154"/>
      <c r="M319" s="1159"/>
      <c r="N319" s="1159"/>
      <c r="O319" s="1"/>
      <c r="P319" s="1"/>
    </row>
    <row r="320" spans="1:20" ht="18.75">
      <c r="A320" s="1162"/>
      <c r="B320" s="1162"/>
      <c r="C320" s="1164"/>
      <c r="D320" s="1569"/>
      <c r="E320" s="1151" t="s">
        <v>8</v>
      </c>
      <c r="F320" s="1153"/>
      <c r="G320" s="1153"/>
      <c r="H320" s="1153"/>
      <c r="I320" s="1153"/>
      <c r="J320" s="1153"/>
      <c r="K320" s="1154"/>
      <c r="L320" s="23" t="s">
        <v>9</v>
      </c>
      <c r="M320" s="1160"/>
      <c r="N320" s="1160"/>
      <c r="O320" s="1"/>
      <c r="P320" s="1"/>
    </row>
    <row r="321" spans="1:20" ht="18.75" customHeight="1">
      <c r="A321" s="1308"/>
      <c r="B321" s="1310"/>
      <c r="C321" s="1533" t="s">
        <v>479</v>
      </c>
      <c r="D321" s="1315" t="s">
        <v>29</v>
      </c>
      <c r="E321" s="1317"/>
      <c r="F321" s="1318"/>
      <c r="G321" s="1321"/>
      <c r="H321" s="1322"/>
      <c r="I321" s="1321"/>
      <c r="J321" s="1322"/>
      <c r="K321" s="1321"/>
      <c r="L321" s="1322"/>
      <c r="M321" s="1325"/>
      <c r="N321" s="1325"/>
      <c r="O321" s="1"/>
      <c r="P321" s="1"/>
    </row>
    <row r="322" spans="1:20" ht="24">
      <c r="A322" s="1309"/>
      <c r="B322" s="1311"/>
      <c r="C322" s="1505"/>
      <c r="D322" s="1316"/>
      <c r="E322" s="1319"/>
      <c r="F322" s="1320"/>
      <c r="G322" s="1323"/>
      <c r="H322" s="1324"/>
      <c r="I322" s="1323"/>
      <c r="J322" s="1324"/>
      <c r="K322" s="1323"/>
      <c r="L322" s="1324"/>
      <c r="M322" s="1326"/>
      <c r="N322" s="1326"/>
      <c r="O322" s="1"/>
      <c r="P322" s="84"/>
      <c r="Q322" s="101"/>
      <c r="R322" s="101"/>
      <c r="S322" s="102"/>
      <c r="T322" s="101"/>
    </row>
    <row r="323" spans="1:20" ht="15" customHeight="1">
      <c r="A323" s="1309"/>
      <c r="B323" s="1311"/>
      <c r="C323" s="1505"/>
      <c r="D323" s="29"/>
      <c r="E323" s="1449" t="s">
        <v>238</v>
      </c>
      <c r="F323" s="1450"/>
      <c r="G323" s="1450"/>
      <c r="H323" s="1451"/>
      <c r="I323" s="163"/>
      <c r="J323" s="163"/>
      <c r="K323" s="163"/>
      <c r="L323" s="163"/>
      <c r="M323" s="1613">
        <v>44570</v>
      </c>
      <c r="N323" s="1614"/>
      <c r="O323" s="1"/>
      <c r="P323" s="84"/>
      <c r="Q323" s="101"/>
      <c r="R323" s="101"/>
      <c r="S323" s="102"/>
      <c r="T323" s="101"/>
    </row>
    <row r="324" spans="1:20" ht="15" customHeight="1">
      <c r="A324" s="1309"/>
      <c r="B324" s="1311"/>
      <c r="C324" s="1505"/>
      <c r="D324" s="29"/>
      <c r="E324" s="1452"/>
      <c r="F324" s="1453"/>
      <c r="G324" s="1453"/>
      <c r="H324" s="1454"/>
      <c r="I324" s="163"/>
      <c r="J324" s="163"/>
      <c r="K324" s="163"/>
      <c r="L324" s="163"/>
      <c r="M324" s="1615"/>
      <c r="N324" s="1616"/>
      <c r="O324" s="1"/>
      <c r="P324" s="103"/>
      <c r="Q324" s="101"/>
      <c r="R324" s="101"/>
      <c r="S324" s="102"/>
      <c r="T324" s="101"/>
    </row>
    <row r="325" spans="1:20" ht="15" customHeight="1">
      <c r="A325" s="1309"/>
      <c r="B325" s="1311"/>
      <c r="C325" s="1505"/>
      <c r="D325" s="624"/>
      <c r="E325" s="164"/>
      <c r="F325" s="164"/>
      <c r="G325" s="165"/>
      <c r="H325" s="165"/>
      <c r="I325" s="117"/>
      <c r="J325" s="117"/>
      <c r="K325" s="117"/>
      <c r="L325" s="117"/>
      <c r="M325" s="117"/>
      <c r="N325" s="117"/>
      <c r="O325" s="1"/>
      <c r="P325" s="84"/>
      <c r="Q325" s="101"/>
      <c r="R325" s="101"/>
      <c r="S325" s="102"/>
      <c r="T325" s="101"/>
    </row>
    <row r="326" spans="1:20" ht="15" customHeight="1">
      <c r="A326" s="1309"/>
      <c r="B326" s="1311"/>
      <c r="C326" s="1505"/>
      <c r="D326" s="624"/>
      <c r="E326" s="116"/>
      <c r="F326" s="116"/>
      <c r="G326" s="32"/>
      <c r="H326" s="32"/>
      <c r="I326" s="117"/>
      <c r="J326" s="117"/>
      <c r="K326" s="117"/>
      <c r="L326" s="117"/>
      <c r="M326" s="117"/>
      <c r="N326" s="117"/>
      <c r="O326" s="1"/>
      <c r="P326" s="84"/>
      <c r="Q326" s="101"/>
      <c r="R326" s="101"/>
      <c r="S326" s="102"/>
      <c r="T326" s="101"/>
    </row>
    <row r="327" spans="1:20" ht="15" customHeight="1">
      <c r="A327" s="1309"/>
      <c r="B327" s="1311"/>
      <c r="C327" s="1505"/>
      <c r="D327" s="624"/>
      <c r="E327" s="116"/>
      <c r="F327" s="116"/>
      <c r="G327" s="116"/>
      <c r="H327" s="116"/>
      <c r="I327" s="117"/>
      <c r="J327" s="117"/>
      <c r="K327" s="117"/>
      <c r="L327" s="117"/>
      <c r="M327" s="117"/>
      <c r="N327" s="117"/>
      <c r="O327" s="1"/>
      <c r="P327" s="84"/>
      <c r="Q327" s="101"/>
      <c r="R327" s="101"/>
      <c r="S327" s="102"/>
      <c r="T327" s="101"/>
    </row>
    <row r="328" spans="1:20" ht="15" customHeight="1">
      <c r="A328" s="1309"/>
      <c r="B328" s="1311"/>
      <c r="C328" s="1505"/>
      <c r="D328" s="624"/>
      <c r="E328" s="116"/>
      <c r="F328" s="116"/>
      <c r="G328" s="116"/>
      <c r="H328" s="116"/>
      <c r="I328" s="117"/>
      <c r="J328" s="117"/>
      <c r="K328" s="117"/>
      <c r="L328" s="117"/>
      <c r="M328" s="117"/>
      <c r="N328" s="117"/>
      <c r="O328" s="1"/>
      <c r="P328" s="84"/>
      <c r="Q328" s="101"/>
      <c r="R328" s="101"/>
      <c r="S328" s="102"/>
      <c r="T328" s="101"/>
    </row>
    <row r="329" spans="1:20" ht="15" customHeight="1">
      <c r="A329" s="1309"/>
      <c r="B329" s="1311"/>
      <c r="C329" s="1505"/>
      <c r="D329" s="624"/>
      <c r="E329" s="116"/>
      <c r="F329" s="116"/>
      <c r="G329" s="117"/>
      <c r="H329" s="117"/>
      <c r="I329" s="117"/>
      <c r="J329" s="117"/>
      <c r="K329" s="117"/>
      <c r="L329" s="117"/>
      <c r="M329" s="117"/>
      <c r="N329" s="117"/>
      <c r="O329" s="1"/>
      <c r="P329" s="84"/>
      <c r="Q329" s="101"/>
      <c r="R329" s="101"/>
      <c r="S329" s="102"/>
      <c r="T329" s="101"/>
    </row>
    <row r="330" spans="1:20" ht="15" customHeight="1">
      <c r="A330" s="1309"/>
      <c r="B330" s="1311"/>
      <c r="C330" s="1505"/>
      <c r="D330" s="624"/>
      <c r="E330" s="116"/>
      <c r="F330" s="116"/>
      <c r="G330" s="117"/>
      <c r="H330" s="117"/>
      <c r="I330" s="117"/>
      <c r="J330" s="117"/>
      <c r="K330" s="117"/>
      <c r="L330" s="117"/>
      <c r="M330" s="117"/>
      <c r="N330" s="117"/>
      <c r="O330" s="1"/>
      <c r="P330" s="84"/>
      <c r="Q330" s="101"/>
      <c r="R330" s="101"/>
      <c r="S330" s="102"/>
      <c r="T330" s="101"/>
    </row>
    <row r="331" spans="1:20" ht="15" customHeight="1">
      <c r="A331" s="1309"/>
      <c r="B331" s="1311"/>
      <c r="C331" s="1505"/>
      <c r="D331" s="624"/>
      <c r="E331" s="116"/>
      <c r="F331" s="116"/>
      <c r="G331" s="117"/>
      <c r="H331" s="117"/>
      <c r="I331" s="117"/>
      <c r="J331" s="117"/>
      <c r="K331" s="117"/>
      <c r="L331" s="117"/>
      <c r="M331" s="117"/>
      <c r="N331" s="117"/>
      <c r="O331" s="1"/>
      <c r="P331" s="84"/>
      <c r="Q331" s="101"/>
      <c r="R331" s="101"/>
      <c r="S331" s="102"/>
      <c r="T331" s="101"/>
    </row>
    <row r="332" spans="1:20" ht="15" customHeight="1">
      <c r="A332" s="1309"/>
      <c r="B332" s="1311"/>
      <c r="C332" s="1505"/>
      <c r="D332" s="624"/>
      <c r="E332" s="116"/>
      <c r="F332" s="116"/>
      <c r="G332" s="116"/>
      <c r="H332" s="116"/>
      <c r="I332" s="117"/>
      <c r="J332" s="117"/>
      <c r="K332" s="117"/>
      <c r="L332" s="117"/>
      <c r="M332" s="117"/>
      <c r="N332" s="117"/>
      <c r="O332" s="1"/>
      <c r="P332" s="84"/>
      <c r="Q332" s="101"/>
      <c r="R332" s="101"/>
      <c r="S332" s="102"/>
      <c r="T332" s="101"/>
    </row>
    <row r="333" spans="1:20" ht="15" customHeight="1">
      <c r="A333" s="1361"/>
      <c r="B333" s="1362"/>
      <c r="C333" s="1506"/>
      <c r="D333" s="624"/>
      <c r="E333" s="116"/>
      <c r="F333" s="116"/>
      <c r="G333" s="116"/>
      <c r="H333" s="116"/>
      <c r="I333" s="117"/>
      <c r="J333" s="117"/>
      <c r="K333" s="117"/>
      <c r="L333" s="117"/>
      <c r="M333" s="117"/>
      <c r="N333" s="117"/>
      <c r="P333" s="84"/>
      <c r="Q333" s="101"/>
      <c r="R333" s="101"/>
      <c r="S333" s="102"/>
      <c r="T333" s="101"/>
    </row>
    <row r="334" spans="1:20" ht="15" customHeight="1">
      <c r="A334" s="88"/>
      <c r="B334" s="88"/>
      <c r="C334" s="88"/>
      <c r="D334" s="32"/>
      <c r="E334" s="116"/>
      <c r="F334" s="116"/>
      <c r="G334" s="118"/>
      <c r="H334" s="118"/>
      <c r="I334" s="118"/>
      <c r="J334" s="118"/>
      <c r="K334" s="118"/>
      <c r="L334" s="118"/>
      <c r="M334" s="628"/>
      <c r="N334" s="626"/>
      <c r="P334" s="84"/>
      <c r="Q334" s="101"/>
      <c r="R334" s="101"/>
      <c r="S334" s="101"/>
      <c r="T334" s="101"/>
    </row>
    <row r="335" spans="1:20" ht="12" customHeight="1">
      <c r="A335" s="93"/>
      <c r="B335" s="93"/>
      <c r="C335" s="93"/>
      <c r="D335" s="93"/>
      <c r="E335" s="94"/>
      <c r="F335" s="94"/>
      <c r="G335" s="94"/>
      <c r="H335" s="94"/>
      <c r="I335" s="95"/>
      <c r="J335" s="95"/>
      <c r="K335" s="96"/>
      <c r="L335" s="96"/>
      <c r="M335" s="93"/>
      <c r="N335" s="93"/>
      <c r="P335" s="104"/>
      <c r="Q335" s="102"/>
      <c r="R335" s="101"/>
      <c r="S335" s="101"/>
      <c r="T335" s="101"/>
    </row>
    <row r="336" spans="1:20" ht="12" customHeight="1">
      <c r="A336" s="93"/>
      <c r="B336" s="93"/>
      <c r="C336" s="93"/>
      <c r="D336" s="93"/>
      <c r="E336" s="94"/>
      <c r="F336" s="94"/>
      <c r="G336" s="94"/>
      <c r="H336" s="94"/>
      <c r="I336" s="95"/>
      <c r="J336" s="95"/>
      <c r="K336" s="96"/>
      <c r="L336" s="96"/>
      <c r="M336" s="93"/>
      <c r="N336" s="93"/>
      <c r="P336" s="104"/>
      <c r="Q336" s="102"/>
      <c r="R336" s="101"/>
      <c r="S336" s="101"/>
      <c r="T336" s="101"/>
    </row>
    <row r="337" spans="1:20" ht="12" customHeight="1">
      <c r="A337" s="93"/>
      <c r="B337" s="93"/>
      <c r="C337" s="93"/>
      <c r="D337" s="93"/>
      <c r="E337" s="94"/>
      <c r="F337" s="94"/>
      <c r="G337" s="94"/>
      <c r="H337" s="94"/>
      <c r="I337" s="95"/>
      <c r="J337" s="95"/>
      <c r="K337" s="96"/>
      <c r="L337" s="96"/>
      <c r="M337" s="93"/>
      <c r="N337" s="93"/>
      <c r="P337" s="104"/>
      <c r="Q337" s="102"/>
      <c r="R337" s="101"/>
      <c r="S337" s="101"/>
      <c r="T337" s="101"/>
    </row>
    <row r="338" spans="1:20" ht="12" customHeight="1">
      <c r="A338" s="93"/>
      <c r="B338" s="93"/>
      <c r="C338" s="93"/>
      <c r="D338" s="93"/>
      <c r="E338" s="94"/>
      <c r="F338" s="94"/>
      <c r="G338" s="94"/>
      <c r="H338" s="94"/>
      <c r="I338" s="95"/>
      <c r="J338" s="95"/>
      <c r="K338" s="96"/>
      <c r="L338" s="96"/>
      <c r="M338" s="93"/>
      <c r="N338" s="93"/>
      <c r="P338" s="104"/>
      <c r="Q338" s="102"/>
      <c r="R338" s="101"/>
      <c r="S338" s="101"/>
      <c r="T338" s="101"/>
    </row>
    <row r="339" spans="1:20" ht="15" customHeight="1">
      <c r="E339" s="627"/>
      <c r="F339" s="627"/>
      <c r="G339" s="627"/>
      <c r="H339" s="627"/>
      <c r="I339" s="1294"/>
      <c r="J339" s="1294"/>
      <c r="K339" s="627"/>
      <c r="L339" s="627"/>
    </row>
    <row r="340" spans="1:20" s="21" customFormat="1" ht="18.75">
      <c r="A340" s="1140" t="s">
        <v>12</v>
      </c>
      <c r="B340" s="1140"/>
      <c r="C340" s="1140"/>
      <c r="D340" s="1141" t="s">
        <v>25</v>
      </c>
      <c r="E340" s="1141"/>
      <c r="F340" s="1141"/>
      <c r="G340" s="1141"/>
      <c r="H340" s="1141"/>
      <c r="I340" s="19"/>
      <c r="J340" s="5"/>
      <c r="K340" s="1141" t="s">
        <v>13</v>
      </c>
      <c r="L340" s="1141"/>
      <c r="M340" s="1141"/>
      <c r="N340" s="1141"/>
      <c r="O340" s="20"/>
      <c r="P340" s="19"/>
    </row>
    <row r="341" spans="1:20" s="6" customFormat="1" ht="70.5" customHeight="1">
      <c r="A341" s="1176" t="s">
        <v>14</v>
      </c>
      <c r="B341" s="1176"/>
      <c r="C341" s="1176"/>
      <c r="D341" s="1176"/>
      <c r="E341" s="1176"/>
      <c r="F341" s="1176"/>
      <c r="G341" s="1176"/>
      <c r="H341" s="1176"/>
      <c r="I341" s="1176"/>
      <c r="J341" s="1176"/>
      <c r="K341" s="1176"/>
      <c r="L341" s="1176"/>
      <c r="M341" s="1176"/>
      <c r="N341" s="1176"/>
      <c r="O341" s="5"/>
      <c r="P341" s="5"/>
    </row>
    <row r="342" spans="1:20" ht="15" customHeight="1">
      <c r="A342" s="1207" t="s">
        <v>23</v>
      </c>
      <c r="B342" s="1209"/>
      <c r="C342" s="646"/>
      <c r="D342" s="32"/>
      <c r="E342" s="1207" t="s">
        <v>21</v>
      </c>
      <c r="F342" s="1208"/>
      <c r="G342" s="1208"/>
      <c r="H342" s="1208"/>
      <c r="I342" s="1209"/>
      <c r="J342" s="1281"/>
      <c r="K342" s="1211"/>
      <c r="L342" s="1211"/>
      <c r="M342" s="1211"/>
      <c r="N342" s="1212"/>
      <c r="O342" s="2"/>
      <c r="P342" s="2"/>
    </row>
    <row r="343" spans="1:20" ht="15.75" customHeight="1">
      <c r="A343" s="1214" t="s">
        <v>26</v>
      </c>
      <c r="B343" s="1216"/>
      <c r="C343" s="634" t="s">
        <v>27</v>
      </c>
      <c r="D343" s="98"/>
      <c r="E343" s="1214" t="s">
        <v>20</v>
      </c>
      <c r="F343" s="1215"/>
      <c r="G343" s="1215"/>
      <c r="H343" s="1215"/>
      <c r="I343" s="1216"/>
      <c r="J343" s="1342">
        <v>44805</v>
      </c>
      <c r="K343" s="1343"/>
      <c r="L343" s="1343"/>
      <c r="M343" s="1343"/>
      <c r="N343" s="1344"/>
      <c r="O343" s="2"/>
      <c r="P343" s="2"/>
    </row>
    <row r="344" spans="1:20" ht="17.25" customHeight="1">
      <c r="A344" s="1214" t="s">
        <v>15</v>
      </c>
      <c r="B344" s="1216"/>
      <c r="C344" s="634" t="s">
        <v>17</v>
      </c>
      <c r="D344" s="98"/>
      <c r="E344" s="1214" t="s">
        <v>18</v>
      </c>
      <c r="F344" s="1215"/>
      <c r="G344" s="1215"/>
      <c r="H344" s="1215"/>
      <c r="I344" s="1216"/>
      <c r="J344" s="1151" t="s">
        <v>82</v>
      </c>
      <c r="K344" s="1153"/>
      <c r="L344" s="1153"/>
      <c r="M344" s="1153"/>
      <c r="N344" s="1154"/>
      <c r="O344" s="2"/>
      <c r="P344" s="2"/>
    </row>
    <row r="345" spans="1:20" ht="17.25" customHeight="1">
      <c r="A345" s="1214" t="s">
        <v>16</v>
      </c>
      <c r="B345" s="1216"/>
      <c r="C345" s="634">
        <v>90123332</v>
      </c>
      <c r="D345" s="32"/>
      <c r="E345" s="1207" t="s">
        <v>19</v>
      </c>
      <c r="F345" s="1208"/>
      <c r="G345" s="1208"/>
      <c r="H345" s="1208"/>
      <c r="I345" s="1209"/>
      <c r="J345" s="1191" t="s">
        <v>83</v>
      </c>
      <c r="K345" s="1191"/>
      <c r="L345" s="1191"/>
      <c r="M345" s="1191"/>
      <c r="N345" s="1191"/>
      <c r="O345" s="2"/>
      <c r="P345" s="2"/>
    </row>
    <row r="346" spans="1:20" ht="13.5" customHeight="1">
      <c r="A346" s="1151" t="s">
        <v>0</v>
      </c>
      <c r="B346" s="1154"/>
      <c r="C346" s="643"/>
      <c r="D346" s="97"/>
      <c r="E346" s="1214" t="s">
        <v>22</v>
      </c>
      <c r="F346" s="1215"/>
      <c r="G346" s="1216"/>
      <c r="H346" s="1151" t="s">
        <v>79</v>
      </c>
      <c r="I346" s="1154"/>
      <c r="J346" s="1214" t="s">
        <v>24</v>
      </c>
      <c r="K346" s="1215"/>
      <c r="L346" s="1216"/>
      <c r="M346" s="1151" t="s">
        <v>165</v>
      </c>
      <c r="N346" s="1154"/>
      <c r="O346" s="4"/>
      <c r="P346" s="1"/>
    </row>
    <row r="347" spans="1:20" ht="18.75" customHeight="1">
      <c r="A347" s="1151" t="s">
        <v>1</v>
      </c>
      <c r="B347" s="1153"/>
      <c r="C347" s="1154"/>
      <c r="D347" s="1155" t="s">
        <v>2</v>
      </c>
      <c r="E347" s="1156"/>
      <c r="F347" s="1156"/>
      <c r="G347" s="1156"/>
      <c r="H347" s="1156"/>
      <c r="I347" s="1156"/>
      <c r="J347" s="1156"/>
      <c r="K347" s="1156"/>
      <c r="L347" s="1157"/>
      <c r="M347" s="1158" t="s">
        <v>10</v>
      </c>
      <c r="N347" s="1158" t="s">
        <v>11</v>
      </c>
      <c r="O347" s="1"/>
      <c r="P347" s="1"/>
    </row>
    <row r="348" spans="1:20" ht="18.75" customHeight="1">
      <c r="A348" s="1161" t="s">
        <v>3</v>
      </c>
      <c r="B348" s="1161" t="s">
        <v>4</v>
      </c>
      <c r="C348" s="1163" t="s">
        <v>5</v>
      </c>
      <c r="D348" s="1165" t="s">
        <v>6</v>
      </c>
      <c r="E348" s="1151" t="s">
        <v>7</v>
      </c>
      <c r="F348" s="1153"/>
      <c r="G348" s="1153"/>
      <c r="H348" s="1153"/>
      <c r="I348" s="1153"/>
      <c r="J348" s="1153"/>
      <c r="K348" s="1153"/>
      <c r="L348" s="1154"/>
      <c r="M348" s="1159"/>
      <c r="N348" s="1159"/>
      <c r="O348" s="1"/>
      <c r="P348" s="1"/>
    </row>
    <row r="349" spans="1:20" ht="18.75">
      <c r="A349" s="1162"/>
      <c r="B349" s="1162"/>
      <c r="C349" s="1164"/>
      <c r="D349" s="1569"/>
      <c r="E349" s="1151" t="s">
        <v>8</v>
      </c>
      <c r="F349" s="1153"/>
      <c r="G349" s="1153"/>
      <c r="H349" s="1153"/>
      <c r="I349" s="1153"/>
      <c r="J349" s="1153"/>
      <c r="K349" s="1154"/>
      <c r="L349" s="23" t="s">
        <v>9</v>
      </c>
      <c r="M349" s="1160"/>
      <c r="N349" s="1160"/>
      <c r="O349" s="1"/>
      <c r="P349" s="1"/>
    </row>
    <row r="350" spans="1:20" ht="18.75" customHeight="1">
      <c r="A350" s="1308"/>
      <c r="B350" s="1310"/>
      <c r="C350" s="1533" t="s">
        <v>480</v>
      </c>
      <c r="D350" s="1315" t="s">
        <v>29</v>
      </c>
      <c r="E350" s="1317"/>
      <c r="F350" s="1318"/>
      <c r="G350" s="1321"/>
      <c r="H350" s="1322"/>
      <c r="I350" s="1321"/>
      <c r="J350" s="1322"/>
      <c r="K350" s="1321"/>
      <c r="L350" s="1322"/>
      <c r="M350" s="1325"/>
      <c r="N350" s="1325"/>
      <c r="O350" s="1"/>
      <c r="P350" s="1"/>
    </row>
    <row r="351" spans="1:20" ht="24">
      <c r="A351" s="1309"/>
      <c r="B351" s="1311"/>
      <c r="C351" s="1505"/>
      <c r="D351" s="1316"/>
      <c r="E351" s="1319"/>
      <c r="F351" s="1320"/>
      <c r="G351" s="1323"/>
      <c r="H351" s="1324"/>
      <c r="I351" s="1323"/>
      <c r="J351" s="1324"/>
      <c r="K351" s="1323"/>
      <c r="L351" s="1324"/>
      <c r="M351" s="1326"/>
      <c r="N351" s="1326"/>
      <c r="O351" s="1"/>
      <c r="P351" s="84"/>
      <c r="Q351" s="101"/>
      <c r="R351" s="101"/>
      <c r="S351" s="102"/>
      <c r="T351" s="101"/>
    </row>
    <row r="352" spans="1:20" ht="15" customHeight="1">
      <c r="A352" s="1309"/>
      <c r="B352" s="1311"/>
      <c r="C352" s="1505"/>
      <c r="D352" s="29"/>
      <c r="E352" s="1449" t="s">
        <v>238</v>
      </c>
      <c r="F352" s="1450"/>
      <c r="G352" s="1450"/>
      <c r="H352" s="1451"/>
      <c r="I352" s="163"/>
      <c r="J352" s="163"/>
      <c r="K352" s="163"/>
      <c r="L352" s="163"/>
      <c r="M352" s="1613">
        <v>44570</v>
      </c>
      <c r="N352" s="1614"/>
      <c r="O352" s="1"/>
      <c r="P352" s="84"/>
      <c r="Q352" s="101"/>
      <c r="R352" s="101"/>
      <c r="S352" s="102"/>
      <c r="T352" s="101"/>
    </row>
    <row r="353" spans="1:20" ht="15" customHeight="1">
      <c r="A353" s="1309"/>
      <c r="B353" s="1311"/>
      <c r="C353" s="1505"/>
      <c r="D353" s="29"/>
      <c r="E353" s="1452"/>
      <c r="F353" s="1453"/>
      <c r="G353" s="1453"/>
      <c r="H353" s="1454"/>
      <c r="I353" s="163"/>
      <c r="J353" s="163"/>
      <c r="K353" s="163"/>
      <c r="L353" s="163"/>
      <c r="M353" s="1615"/>
      <c r="N353" s="1616"/>
      <c r="O353" s="1"/>
      <c r="P353" s="103"/>
      <c r="Q353" s="101"/>
      <c r="R353" s="101"/>
      <c r="S353" s="102"/>
      <c r="T353" s="101"/>
    </row>
    <row r="354" spans="1:20" ht="15" customHeight="1">
      <c r="A354" s="1309"/>
      <c r="B354" s="1311"/>
      <c r="C354" s="1505"/>
      <c r="D354" s="630"/>
      <c r="E354" s="164"/>
      <c r="F354" s="164"/>
      <c r="G354" s="165"/>
      <c r="H354" s="165"/>
      <c r="I354" s="117"/>
      <c r="J354" s="117"/>
      <c r="K354" s="117"/>
      <c r="L354" s="117"/>
      <c r="M354" s="117"/>
      <c r="N354" s="117"/>
      <c r="O354" s="1"/>
      <c r="P354" s="84"/>
      <c r="Q354" s="101"/>
      <c r="R354" s="101"/>
      <c r="S354" s="102"/>
      <c r="T354" s="101"/>
    </row>
    <row r="355" spans="1:20" ht="15" customHeight="1">
      <c r="A355" s="1309"/>
      <c r="B355" s="1311"/>
      <c r="C355" s="1505"/>
      <c r="D355" s="630"/>
      <c r="E355" s="116"/>
      <c r="F355" s="116"/>
      <c r="G355" s="32"/>
      <c r="H355" s="32"/>
      <c r="I355" s="117"/>
      <c r="J355" s="117"/>
      <c r="K355" s="117"/>
      <c r="L355" s="117"/>
      <c r="M355" s="117"/>
      <c r="N355" s="117"/>
      <c r="O355" s="1"/>
      <c r="P355" s="84"/>
      <c r="Q355" s="101"/>
      <c r="R355" s="101"/>
      <c r="S355" s="102"/>
      <c r="T355" s="101"/>
    </row>
    <row r="356" spans="1:20" ht="15" customHeight="1">
      <c r="A356" s="1309"/>
      <c r="B356" s="1311"/>
      <c r="C356" s="1505"/>
      <c r="D356" s="630"/>
      <c r="E356" s="116"/>
      <c r="F356" s="116"/>
      <c r="G356" s="116"/>
      <c r="H356" s="116"/>
      <c r="I356" s="117"/>
      <c r="J356" s="117"/>
      <c r="K356" s="117"/>
      <c r="L356" s="117"/>
      <c r="M356" s="117"/>
      <c r="N356" s="117"/>
      <c r="O356" s="1"/>
      <c r="P356" s="84"/>
      <c r="Q356" s="101"/>
      <c r="R356" s="101"/>
      <c r="S356" s="102"/>
      <c r="T356" s="101"/>
    </row>
    <row r="357" spans="1:20" ht="15" customHeight="1">
      <c r="A357" s="1309"/>
      <c r="B357" s="1311"/>
      <c r="C357" s="1505"/>
      <c r="D357" s="630"/>
      <c r="E357" s="116"/>
      <c r="F357" s="116"/>
      <c r="G357" s="116"/>
      <c r="H357" s="116"/>
      <c r="I357" s="117"/>
      <c r="J357" s="117"/>
      <c r="K357" s="117"/>
      <c r="L357" s="117"/>
      <c r="M357" s="117"/>
      <c r="N357" s="117"/>
      <c r="O357" s="1"/>
      <c r="P357" s="84"/>
      <c r="Q357" s="101"/>
      <c r="R357" s="101"/>
      <c r="S357" s="102"/>
      <c r="T357" s="101"/>
    </row>
    <row r="358" spans="1:20" ht="15" customHeight="1">
      <c r="A358" s="1309"/>
      <c r="B358" s="1311"/>
      <c r="C358" s="1505"/>
      <c r="D358" s="630"/>
      <c r="E358" s="116"/>
      <c r="F358" s="116"/>
      <c r="G358" s="117"/>
      <c r="H358" s="117"/>
      <c r="I358" s="117"/>
      <c r="J358" s="117"/>
      <c r="K358" s="117"/>
      <c r="L358" s="117"/>
      <c r="M358" s="117"/>
      <c r="N358" s="117"/>
      <c r="O358" s="1"/>
      <c r="P358" s="84"/>
      <c r="Q358" s="101"/>
      <c r="R358" s="101"/>
      <c r="S358" s="102"/>
      <c r="T358" s="101"/>
    </row>
    <row r="359" spans="1:20" ht="15" customHeight="1">
      <c r="A359" s="1309"/>
      <c r="B359" s="1311"/>
      <c r="C359" s="1505"/>
      <c r="D359" s="630"/>
      <c r="E359" s="116"/>
      <c r="F359" s="116"/>
      <c r="G359" s="117"/>
      <c r="H359" s="117"/>
      <c r="I359" s="117"/>
      <c r="J359" s="117"/>
      <c r="K359" s="117"/>
      <c r="L359" s="117"/>
      <c r="M359" s="117"/>
      <c r="N359" s="117"/>
      <c r="O359" s="1"/>
      <c r="P359" s="84"/>
      <c r="Q359" s="101"/>
      <c r="R359" s="101"/>
      <c r="S359" s="102"/>
      <c r="T359" s="101"/>
    </row>
    <row r="360" spans="1:20" ht="15" customHeight="1">
      <c r="A360" s="1309"/>
      <c r="B360" s="1311"/>
      <c r="C360" s="1505"/>
      <c r="D360" s="630"/>
      <c r="E360" s="116"/>
      <c r="F360" s="116"/>
      <c r="G360" s="117"/>
      <c r="H360" s="117"/>
      <c r="I360" s="117"/>
      <c r="J360" s="117"/>
      <c r="K360" s="117"/>
      <c r="L360" s="117"/>
      <c r="M360" s="117"/>
      <c r="N360" s="117"/>
      <c r="O360" s="1"/>
      <c r="P360" s="84"/>
      <c r="Q360" s="101"/>
      <c r="R360" s="101"/>
      <c r="S360" s="102"/>
      <c r="T360" s="101"/>
    </row>
    <row r="361" spans="1:20" ht="15" customHeight="1">
      <c r="A361" s="1309"/>
      <c r="B361" s="1311"/>
      <c r="C361" s="1505"/>
      <c r="D361" s="630"/>
      <c r="E361" s="116"/>
      <c r="F361" s="116"/>
      <c r="G361" s="116"/>
      <c r="H361" s="116"/>
      <c r="I361" s="117"/>
      <c r="J361" s="117"/>
      <c r="K361" s="117"/>
      <c r="L361" s="117"/>
      <c r="M361" s="117"/>
      <c r="N361" s="117"/>
      <c r="O361" s="1"/>
      <c r="P361" s="84"/>
      <c r="Q361" s="101"/>
      <c r="R361" s="101"/>
      <c r="S361" s="102"/>
      <c r="T361" s="101"/>
    </row>
    <row r="362" spans="1:20" ht="15" customHeight="1">
      <c r="A362" s="1361"/>
      <c r="B362" s="1362"/>
      <c r="C362" s="1506"/>
      <c r="D362" s="630"/>
      <c r="E362" s="116"/>
      <c r="F362" s="116"/>
      <c r="G362" s="116"/>
      <c r="H362" s="116"/>
      <c r="I362" s="117"/>
      <c r="J362" s="117"/>
      <c r="K362" s="117"/>
      <c r="L362" s="117"/>
      <c r="M362" s="117"/>
      <c r="N362" s="117"/>
      <c r="P362" s="84"/>
      <c r="Q362" s="101"/>
      <c r="R362" s="101"/>
      <c r="S362" s="102"/>
      <c r="T362" s="101"/>
    </row>
    <row r="363" spans="1:20" ht="15" customHeight="1">
      <c r="A363" s="88"/>
      <c r="B363" s="88"/>
      <c r="C363" s="88"/>
      <c r="D363" s="32"/>
      <c r="E363" s="116"/>
      <c r="F363" s="116"/>
      <c r="G363" s="118"/>
      <c r="H363" s="118"/>
      <c r="I363" s="118"/>
      <c r="J363" s="118"/>
      <c r="K363" s="118"/>
      <c r="L363" s="118"/>
      <c r="M363" s="643"/>
      <c r="N363" s="640"/>
      <c r="P363" s="84"/>
      <c r="Q363" s="101"/>
      <c r="R363" s="101"/>
      <c r="S363" s="101"/>
      <c r="T363" s="101"/>
    </row>
    <row r="364" spans="1:20" ht="12" customHeight="1">
      <c r="A364" s="93"/>
      <c r="B364" s="93"/>
      <c r="C364" s="93"/>
      <c r="D364" s="93"/>
      <c r="E364" s="94"/>
      <c r="F364" s="94"/>
      <c r="G364" s="94"/>
      <c r="H364" s="94"/>
      <c r="I364" s="95"/>
      <c r="J364" s="95"/>
      <c r="K364" s="96"/>
      <c r="L364" s="96"/>
      <c r="M364" s="93"/>
      <c r="N364" s="93"/>
      <c r="P364" s="104"/>
      <c r="Q364" s="102"/>
      <c r="R364" s="101"/>
      <c r="S364" s="101"/>
      <c r="T364" s="101"/>
    </row>
    <row r="365" spans="1:20" ht="12" customHeight="1">
      <c r="A365" s="93"/>
      <c r="B365" s="93"/>
      <c r="C365" s="93"/>
      <c r="D365" s="93"/>
      <c r="E365" s="94"/>
      <c r="F365" s="94"/>
      <c r="G365" s="94"/>
      <c r="H365" s="94"/>
      <c r="I365" s="95"/>
      <c r="J365" s="95"/>
      <c r="K365" s="96"/>
      <c r="L365" s="96"/>
      <c r="M365" s="93"/>
      <c r="N365" s="93"/>
      <c r="P365" s="104"/>
      <c r="Q365" s="102"/>
      <c r="R365" s="101"/>
      <c r="S365" s="101"/>
      <c r="T365" s="101"/>
    </row>
    <row r="366" spans="1:20" ht="12" customHeight="1">
      <c r="A366" s="93"/>
      <c r="B366" s="93"/>
      <c r="C366" s="93"/>
      <c r="D366" s="93"/>
      <c r="E366" s="94"/>
      <c r="F366" s="94"/>
      <c r="G366" s="94"/>
      <c r="H366" s="94"/>
      <c r="I366" s="95"/>
      <c r="J366" s="95"/>
      <c r="K366" s="96"/>
      <c r="L366" s="96"/>
      <c r="M366" s="93"/>
      <c r="N366" s="93"/>
      <c r="P366" s="104"/>
      <c r="Q366" s="102"/>
      <c r="R366" s="101"/>
      <c r="S366" s="101"/>
      <c r="T366" s="101"/>
    </row>
    <row r="367" spans="1:20" ht="12" customHeight="1">
      <c r="A367" s="93"/>
      <c r="B367" s="93"/>
      <c r="C367" s="93"/>
      <c r="D367" s="93"/>
      <c r="E367" s="94"/>
      <c r="F367" s="94"/>
      <c r="G367" s="94"/>
      <c r="H367" s="94"/>
      <c r="I367" s="95"/>
      <c r="J367" s="95"/>
      <c r="K367" s="96"/>
      <c r="L367" s="96"/>
      <c r="M367" s="93"/>
      <c r="N367" s="93"/>
      <c r="P367" s="104"/>
      <c r="Q367" s="102"/>
      <c r="R367" s="101"/>
      <c r="S367" s="101"/>
      <c r="T367" s="101"/>
    </row>
    <row r="368" spans="1:20" ht="15" customHeight="1">
      <c r="E368" s="641"/>
      <c r="F368" s="641"/>
      <c r="G368" s="641"/>
      <c r="H368" s="641"/>
      <c r="I368" s="1294"/>
      <c r="J368" s="1294"/>
      <c r="K368" s="641"/>
      <c r="L368" s="641"/>
    </row>
    <row r="369" spans="1:20" s="21" customFormat="1" ht="18.75">
      <c r="A369" s="1140" t="s">
        <v>12</v>
      </c>
      <c r="B369" s="1140"/>
      <c r="C369" s="1140"/>
      <c r="D369" s="1141" t="s">
        <v>25</v>
      </c>
      <c r="E369" s="1141"/>
      <c r="F369" s="1141"/>
      <c r="G369" s="1141"/>
      <c r="H369" s="1141"/>
      <c r="I369" s="19"/>
      <c r="J369" s="5"/>
      <c r="K369" s="1141" t="s">
        <v>13</v>
      </c>
      <c r="L369" s="1141"/>
      <c r="M369" s="1141"/>
      <c r="N369" s="1141"/>
      <c r="O369" s="20"/>
      <c r="P369" s="19"/>
    </row>
    <row r="370" spans="1:20" s="6" customFormat="1" ht="70.5" customHeight="1">
      <c r="A370" s="1176" t="s">
        <v>14</v>
      </c>
      <c r="B370" s="1176"/>
      <c r="C370" s="1176"/>
      <c r="D370" s="1176"/>
      <c r="E370" s="1176"/>
      <c r="F370" s="1176"/>
      <c r="G370" s="1176"/>
      <c r="H370" s="1176"/>
      <c r="I370" s="1176"/>
      <c r="J370" s="1176"/>
      <c r="K370" s="1176"/>
      <c r="L370" s="1176"/>
      <c r="M370" s="1176"/>
      <c r="N370" s="1176"/>
      <c r="O370" s="5"/>
      <c r="P370" s="5"/>
    </row>
    <row r="371" spans="1:20" ht="15" customHeight="1">
      <c r="A371" s="1207" t="s">
        <v>23</v>
      </c>
      <c r="B371" s="1209"/>
      <c r="C371" s="667"/>
      <c r="D371" s="32"/>
      <c r="E371" s="1207" t="s">
        <v>21</v>
      </c>
      <c r="F371" s="1208"/>
      <c r="G371" s="1208"/>
      <c r="H371" s="1208"/>
      <c r="I371" s="1209"/>
      <c r="J371" s="1281"/>
      <c r="K371" s="1211"/>
      <c r="L371" s="1211"/>
      <c r="M371" s="1211"/>
      <c r="N371" s="1212"/>
      <c r="O371" s="2"/>
      <c r="P371" s="2"/>
    </row>
    <row r="372" spans="1:20" ht="15.75" customHeight="1">
      <c r="A372" s="1214" t="s">
        <v>26</v>
      </c>
      <c r="B372" s="1216"/>
      <c r="C372" s="658" t="s">
        <v>27</v>
      </c>
      <c r="D372" s="98"/>
      <c r="E372" s="1214" t="s">
        <v>20</v>
      </c>
      <c r="F372" s="1215"/>
      <c r="G372" s="1215"/>
      <c r="H372" s="1215"/>
      <c r="I372" s="1216"/>
      <c r="J372" s="1342">
        <v>44805</v>
      </c>
      <c r="K372" s="1343"/>
      <c r="L372" s="1343"/>
      <c r="M372" s="1343"/>
      <c r="N372" s="1344"/>
      <c r="O372" s="2"/>
      <c r="P372" s="2"/>
    </row>
    <row r="373" spans="1:20" ht="17.25" customHeight="1">
      <c r="A373" s="1214" t="s">
        <v>15</v>
      </c>
      <c r="B373" s="1216"/>
      <c r="C373" s="658" t="s">
        <v>17</v>
      </c>
      <c r="D373" s="98"/>
      <c r="E373" s="1214" t="s">
        <v>18</v>
      </c>
      <c r="F373" s="1215"/>
      <c r="G373" s="1215"/>
      <c r="H373" s="1215"/>
      <c r="I373" s="1216"/>
      <c r="J373" s="1151" t="s">
        <v>77</v>
      </c>
      <c r="K373" s="1153"/>
      <c r="L373" s="1153"/>
      <c r="M373" s="1153"/>
      <c r="N373" s="1154"/>
      <c r="O373" s="2"/>
      <c r="P373" s="2"/>
    </row>
    <row r="374" spans="1:20" ht="17.25" customHeight="1">
      <c r="A374" s="1214" t="s">
        <v>16</v>
      </c>
      <c r="B374" s="1216"/>
      <c r="C374" s="658">
        <v>90123117</v>
      </c>
      <c r="D374" s="32"/>
      <c r="E374" s="1207" t="s">
        <v>19</v>
      </c>
      <c r="F374" s="1208"/>
      <c r="G374" s="1208"/>
      <c r="H374" s="1208"/>
      <c r="I374" s="1209"/>
      <c r="J374" s="1191" t="s">
        <v>485</v>
      </c>
      <c r="K374" s="1191"/>
      <c r="L374" s="1191"/>
      <c r="M374" s="1191"/>
      <c r="N374" s="1191"/>
      <c r="O374" s="2"/>
      <c r="P374" s="2"/>
    </row>
    <row r="375" spans="1:20" ht="13.5" customHeight="1">
      <c r="A375" s="1151" t="s">
        <v>0</v>
      </c>
      <c r="B375" s="1154"/>
      <c r="C375" s="664"/>
      <c r="D375" s="97"/>
      <c r="E375" s="1214" t="s">
        <v>22</v>
      </c>
      <c r="F375" s="1215"/>
      <c r="G375" s="1216"/>
      <c r="H375" s="1151" t="s">
        <v>79</v>
      </c>
      <c r="I375" s="1154"/>
      <c r="J375" s="1214" t="s">
        <v>24</v>
      </c>
      <c r="K375" s="1215"/>
      <c r="L375" s="1216"/>
      <c r="M375" s="1151" t="s">
        <v>165</v>
      </c>
      <c r="N375" s="1154"/>
      <c r="O375" s="4"/>
      <c r="P375" s="1"/>
    </row>
    <row r="376" spans="1:20" ht="18.75" customHeight="1">
      <c r="A376" s="1151" t="s">
        <v>1</v>
      </c>
      <c r="B376" s="1153"/>
      <c r="C376" s="1154"/>
      <c r="D376" s="1155" t="s">
        <v>2</v>
      </c>
      <c r="E376" s="1156"/>
      <c r="F376" s="1156"/>
      <c r="G376" s="1156"/>
      <c r="H376" s="1156"/>
      <c r="I376" s="1156"/>
      <c r="J376" s="1156"/>
      <c r="K376" s="1156"/>
      <c r="L376" s="1157"/>
      <c r="M376" s="1158" t="s">
        <v>10</v>
      </c>
      <c r="N376" s="1158" t="s">
        <v>11</v>
      </c>
      <c r="O376" s="1"/>
      <c r="P376" s="1"/>
    </row>
    <row r="377" spans="1:20" ht="18.75" customHeight="1">
      <c r="A377" s="1161" t="s">
        <v>3</v>
      </c>
      <c r="B377" s="1161" t="s">
        <v>4</v>
      </c>
      <c r="C377" s="1163" t="s">
        <v>5</v>
      </c>
      <c r="D377" s="1165" t="s">
        <v>6</v>
      </c>
      <c r="E377" s="1151" t="s">
        <v>7</v>
      </c>
      <c r="F377" s="1153"/>
      <c r="G377" s="1153"/>
      <c r="H377" s="1153"/>
      <c r="I377" s="1153"/>
      <c r="J377" s="1153"/>
      <c r="K377" s="1153"/>
      <c r="L377" s="1154"/>
      <c r="M377" s="1159"/>
      <c r="N377" s="1159"/>
      <c r="O377" s="1"/>
      <c r="P377" s="1"/>
    </row>
    <row r="378" spans="1:20" ht="18.75">
      <c r="A378" s="1162"/>
      <c r="B378" s="1162"/>
      <c r="C378" s="1164"/>
      <c r="D378" s="1569"/>
      <c r="E378" s="1151" t="s">
        <v>8</v>
      </c>
      <c r="F378" s="1153"/>
      <c r="G378" s="1153"/>
      <c r="H378" s="1153"/>
      <c r="I378" s="1153"/>
      <c r="J378" s="1153"/>
      <c r="K378" s="1154"/>
      <c r="L378" s="23" t="s">
        <v>9</v>
      </c>
      <c r="M378" s="1160"/>
      <c r="N378" s="1160"/>
      <c r="O378" s="1"/>
      <c r="P378" s="1"/>
    </row>
    <row r="379" spans="1:20" ht="18.75" customHeight="1">
      <c r="A379" s="1308"/>
      <c r="B379" s="1310"/>
      <c r="C379" s="1533" t="s">
        <v>480</v>
      </c>
      <c r="D379" s="1315" t="s">
        <v>29</v>
      </c>
      <c r="E379" s="1317"/>
      <c r="F379" s="1318"/>
      <c r="G379" s="1321"/>
      <c r="H379" s="1322"/>
      <c r="I379" s="1321"/>
      <c r="J379" s="1322"/>
      <c r="K379" s="1321"/>
      <c r="L379" s="1322"/>
      <c r="M379" s="1325"/>
      <c r="N379" s="1325"/>
      <c r="O379" s="1"/>
      <c r="P379" s="1"/>
    </row>
    <row r="380" spans="1:20" ht="24">
      <c r="A380" s="1309"/>
      <c r="B380" s="1311"/>
      <c r="C380" s="1505"/>
      <c r="D380" s="1316"/>
      <c r="E380" s="1319"/>
      <c r="F380" s="1320"/>
      <c r="G380" s="1323"/>
      <c r="H380" s="1324"/>
      <c r="I380" s="1323"/>
      <c r="J380" s="1324"/>
      <c r="K380" s="1323"/>
      <c r="L380" s="1324"/>
      <c r="M380" s="1326"/>
      <c r="N380" s="1326"/>
      <c r="O380" s="1"/>
      <c r="P380" s="84"/>
      <c r="Q380" s="101"/>
      <c r="R380" s="101"/>
      <c r="S380" s="102"/>
      <c r="T380" s="101"/>
    </row>
    <row r="381" spans="1:20" ht="15" customHeight="1">
      <c r="A381" s="1309"/>
      <c r="B381" s="1311"/>
      <c r="C381" s="1505"/>
      <c r="D381" s="29"/>
      <c r="E381" s="1449" t="s">
        <v>238</v>
      </c>
      <c r="F381" s="1450"/>
      <c r="G381" s="1450"/>
      <c r="H381" s="1451"/>
      <c r="I381" s="163"/>
      <c r="J381" s="163"/>
      <c r="K381" s="163"/>
      <c r="L381" s="163"/>
      <c r="M381" s="1613">
        <v>44570</v>
      </c>
      <c r="N381" s="1614"/>
      <c r="O381" s="1"/>
      <c r="P381" s="84"/>
      <c r="Q381" s="101"/>
      <c r="R381" s="101"/>
      <c r="S381" s="102"/>
      <c r="T381" s="101"/>
    </row>
    <row r="382" spans="1:20" ht="15" customHeight="1">
      <c r="A382" s="1309"/>
      <c r="B382" s="1311"/>
      <c r="C382" s="1505"/>
      <c r="D382" s="29"/>
      <c r="E382" s="1452"/>
      <c r="F382" s="1453"/>
      <c r="G382" s="1453"/>
      <c r="H382" s="1454"/>
      <c r="I382" s="163"/>
      <c r="J382" s="163"/>
      <c r="K382" s="163"/>
      <c r="L382" s="163"/>
      <c r="M382" s="1615"/>
      <c r="N382" s="1616"/>
      <c r="O382" s="1"/>
      <c r="P382" s="103"/>
      <c r="Q382" s="101"/>
      <c r="R382" s="101"/>
      <c r="S382" s="102"/>
      <c r="T382" s="101"/>
    </row>
    <row r="383" spans="1:20" ht="15" customHeight="1">
      <c r="A383" s="1309"/>
      <c r="B383" s="1311"/>
      <c r="C383" s="1505"/>
      <c r="D383" s="657"/>
      <c r="E383" s="164"/>
      <c r="F383" s="164"/>
      <c r="G383" s="165"/>
      <c r="H383" s="165"/>
      <c r="I383" s="117"/>
      <c r="J383" s="117"/>
      <c r="K383" s="117"/>
      <c r="L383" s="117"/>
      <c r="M383" s="117"/>
      <c r="N383" s="117"/>
      <c r="O383" s="1"/>
      <c r="P383" s="84"/>
      <c r="Q383" s="101"/>
      <c r="R383" s="101"/>
      <c r="S383" s="102"/>
      <c r="T383" s="101"/>
    </row>
    <row r="384" spans="1:20" ht="15" customHeight="1">
      <c r="A384" s="1309"/>
      <c r="B384" s="1311"/>
      <c r="C384" s="1505"/>
      <c r="D384" s="657"/>
      <c r="E384" s="116"/>
      <c r="F384" s="116"/>
      <c r="G384" s="32"/>
      <c r="H384" s="32"/>
      <c r="I384" s="117"/>
      <c r="J384" s="117"/>
      <c r="K384" s="117"/>
      <c r="L384" s="117"/>
      <c r="M384" s="117"/>
      <c r="N384" s="117"/>
      <c r="O384" s="1"/>
      <c r="P384" s="84"/>
      <c r="Q384" s="101"/>
      <c r="R384" s="101"/>
      <c r="S384" s="102"/>
      <c r="T384" s="101"/>
    </row>
    <row r="385" spans="1:20" ht="15" customHeight="1">
      <c r="A385" s="1309"/>
      <c r="B385" s="1311"/>
      <c r="C385" s="1505"/>
      <c r="D385" s="657"/>
      <c r="E385" s="116"/>
      <c r="F385" s="116"/>
      <c r="G385" s="116"/>
      <c r="H385" s="116"/>
      <c r="I385" s="117"/>
      <c r="J385" s="117"/>
      <c r="K385" s="117"/>
      <c r="L385" s="117"/>
      <c r="M385" s="117"/>
      <c r="N385" s="117"/>
      <c r="O385" s="1"/>
      <c r="P385" s="84"/>
      <c r="Q385" s="101"/>
      <c r="R385" s="101"/>
      <c r="S385" s="102"/>
      <c r="T385" s="101"/>
    </row>
    <row r="386" spans="1:20" ht="15" customHeight="1">
      <c r="A386" s="1309"/>
      <c r="B386" s="1311"/>
      <c r="C386" s="1505"/>
      <c r="D386" s="657"/>
      <c r="E386" s="116"/>
      <c r="F386" s="116"/>
      <c r="G386" s="116"/>
      <c r="H386" s="116"/>
      <c r="I386" s="117"/>
      <c r="J386" s="117"/>
      <c r="K386" s="117"/>
      <c r="L386" s="117"/>
      <c r="M386" s="117"/>
      <c r="N386" s="117"/>
      <c r="O386" s="1"/>
      <c r="P386" s="84"/>
      <c r="Q386" s="101"/>
      <c r="R386" s="101"/>
      <c r="S386" s="102"/>
      <c r="T386" s="101"/>
    </row>
    <row r="387" spans="1:20" ht="15" customHeight="1">
      <c r="A387" s="1309"/>
      <c r="B387" s="1311"/>
      <c r="C387" s="1505"/>
      <c r="D387" s="657"/>
      <c r="E387" s="116"/>
      <c r="F387" s="116"/>
      <c r="G387" s="117"/>
      <c r="H387" s="117"/>
      <c r="I387" s="117"/>
      <c r="J387" s="117"/>
      <c r="K387" s="117"/>
      <c r="L387" s="117"/>
      <c r="M387" s="117"/>
      <c r="N387" s="117"/>
      <c r="O387" s="1"/>
      <c r="P387" s="84"/>
      <c r="Q387" s="101"/>
      <c r="R387" s="101"/>
      <c r="S387" s="102"/>
      <c r="T387" s="101"/>
    </row>
    <row r="388" spans="1:20" ht="15" customHeight="1">
      <c r="A388" s="1309"/>
      <c r="B388" s="1311"/>
      <c r="C388" s="1505"/>
      <c r="D388" s="657"/>
      <c r="E388" s="116"/>
      <c r="F388" s="116"/>
      <c r="G388" s="117"/>
      <c r="H388" s="117"/>
      <c r="I388" s="117"/>
      <c r="J388" s="117"/>
      <c r="K388" s="117"/>
      <c r="L388" s="117"/>
      <c r="M388" s="117"/>
      <c r="N388" s="117"/>
      <c r="O388" s="1"/>
      <c r="P388" s="84"/>
      <c r="Q388" s="101"/>
      <c r="R388" s="101"/>
      <c r="S388" s="102"/>
      <c r="T388" s="101"/>
    </row>
    <row r="389" spans="1:20" ht="15" customHeight="1">
      <c r="A389" s="1309"/>
      <c r="B389" s="1311"/>
      <c r="C389" s="1505"/>
      <c r="D389" s="657"/>
      <c r="E389" s="116"/>
      <c r="F389" s="116"/>
      <c r="G389" s="117"/>
      <c r="H389" s="117"/>
      <c r="I389" s="117"/>
      <c r="J389" s="117"/>
      <c r="K389" s="117"/>
      <c r="L389" s="117"/>
      <c r="M389" s="117"/>
      <c r="N389" s="117"/>
      <c r="O389" s="1"/>
      <c r="P389" s="84"/>
      <c r="Q389" s="101"/>
      <c r="R389" s="101"/>
      <c r="S389" s="102"/>
      <c r="T389" s="101"/>
    </row>
    <row r="390" spans="1:20" ht="15" customHeight="1">
      <c r="A390" s="1309"/>
      <c r="B390" s="1311"/>
      <c r="C390" s="1505"/>
      <c r="D390" s="657"/>
      <c r="E390" s="116"/>
      <c r="F390" s="116"/>
      <c r="G390" s="116"/>
      <c r="H390" s="116"/>
      <c r="I390" s="117"/>
      <c r="J390" s="117"/>
      <c r="K390" s="117"/>
      <c r="L390" s="117"/>
      <c r="M390" s="117"/>
      <c r="N390" s="117"/>
      <c r="O390" s="1"/>
      <c r="P390" s="84"/>
      <c r="Q390" s="101"/>
      <c r="R390" s="101"/>
      <c r="S390" s="102"/>
      <c r="T390" s="101"/>
    </row>
    <row r="391" spans="1:20" ht="15" customHeight="1">
      <c r="A391" s="1361"/>
      <c r="B391" s="1362"/>
      <c r="C391" s="1506"/>
      <c r="D391" s="657"/>
      <c r="E391" s="116"/>
      <c r="F391" s="116"/>
      <c r="G391" s="116"/>
      <c r="H391" s="116"/>
      <c r="I391" s="117"/>
      <c r="J391" s="117"/>
      <c r="K391" s="117"/>
      <c r="L391" s="117"/>
      <c r="M391" s="117"/>
      <c r="N391" s="117"/>
      <c r="P391" s="84"/>
      <c r="Q391" s="101"/>
      <c r="R391" s="101"/>
      <c r="S391" s="102"/>
      <c r="T391" s="101"/>
    </row>
    <row r="392" spans="1:20" ht="15" customHeight="1">
      <c r="A392" s="88"/>
      <c r="B392" s="88"/>
      <c r="C392" s="88"/>
      <c r="D392" s="32"/>
      <c r="E392" s="116"/>
      <c r="F392" s="116"/>
      <c r="G392" s="118"/>
      <c r="H392" s="118"/>
      <c r="I392" s="118"/>
      <c r="J392" s="118"/>
      <c r="K392" s="118"/>
      <c r="L392" s="118"/>
      <c r="M392" s="664"/>
      <c r="N392" s="660"/>
      <c r="P392" s="84"/>
      <c r="Q392" s="101"/>
      <c r="R392" s="101"/>
      <c r="S392" s="101"/>
      <c r="T392" s="101"/>
    </row>
    <row r="393" spans="1:20" ht="12" customHeight="1">
      <c r="A393" s="93"/>
      <c r="B393" s="93"/>
      <c r="C393" s="93"/>
      <c r="D393" s="93"/>
      <c r="E393" s="94"/>
      <c r="F393" s="94"/>
      <c r="G393" s="94"/>
      <c r="H393" s="94"/>
      <c r="I393" s="95"/>
      <c r="J393" s="95"/>
      <c r="K393" s="96"/>
      <c r="L393" s="96"/>
      <c r="M393" s="93"/>
      <c r="N393" s="93"/>
      <c r="P393" s="104"/>
      <c r="Q393" s="102"/>
      <c r="R393" s="101"/>
      <c r="S393" s="101"/>
      <c r="T393" s="101"/>
    </row>
    <row r="394" spans="1:20" ht="12" customHeight="1">
      <c r="A394" s="93"/>
      <c r="B394" s="93"/>
      <c r="C394" s="93"/>
      <c r="D394" s="93"/>
      <c r="E394" s="94"/>
      <c r="F394" s="94"/>
      <c r="G394" s="94"/>
      <c r="H394" s="94"/>
      <c r="I394" s="95"/>
      <c r="J394" s="95"/>
      <c r="K394" s="96"/>
      <c r="L394" s="96"/>
      <c r="M394" s="93"/>
      <c r="N394" s="93"/>
      <c r="P394" s="104"/>
      <c r="Q394" s="102"/>
      <c r="R394" s="101"/>
      <c r="S394" s="101"/>
      <c r="T394" s="101"/>
    </row>
    <row r="395" spans="1:20" ht="12" customHeight="1">
      <c r="A395" s="93"/>
      <c r="B395" s="93"/>
      <c r="C395" s="93"/>
      <c r="D395" s="93"/>
      <c r="E395" s="94"/>
      <c r="F395" s="94"/>
      <c r="G395" s="94"/>
      <c r="H395" s="94"/>
      <c r="I395" s="95"/>
      <c r="J395" s="95"/>
      <c r="K395" s="96"/>
      <c r="L395" s="96"/>
      <c r="M395" s="93"/>
      <c r="N395" s="93"/>
      <c r="P395" s="104"/>
      <c r="Q395" s="102"/>
      <c r="R395" s="101"/>
      <c r="S395" s="101"/>
      <c r="T395" s="101"/>
    </row>
    <row r="396" spans="1:20" ht="12" customHeight="1">
      <c r="A396" s="93"/>
      <c r="B396" s="93"/>
      <c r="C396" s="93"/>
      <c r="D396" s="93"/>
      <c r="E396" s="94"/>
      <c r="F396" s="94"/>
      <c r="G396" s="94"/>
      <c r="H396" s="94"/>
      <c r="I396" s="95"/>
      <c r="J396" s="95"/>
      <c r="K396" s="96"/>
      <c r="L396" s="96"/>
      <c r="M396" s="93"/>
      <c r="N396" s="93"/>
      <c r="P396" s="104"/>
      <c r="Q396" s="102"/>
      <c r="R396" s="101"/>
      <c r="S396" s="101"/>
      <c r="T396" s="101"/>
    </row>
    <row r="397" spans="1:20" ht="15" customHeight="1">
      <c r="E397" s="663"/>
      <c r="F397" s="663"/>
      <c r="G397" s="663"/>
      <c r="H397" s="663"/>
      <c r="I397" s="1294"/>
      <c r="J397" s="1294"/>
      <c r="K397" s="663"/>
      <c r="L397" s="663"/>
    </row>
    <row r="398" spans="1:20" s="21" customFormat="1" ht="18.75">
      <c r="A398" s="1140" t="s">
        <v>12</v>
      </c>
      <c r="B398" s="1140"/>
      <c r="C398" s="1140"/>
      <c r="D398" s="1141" t="s">
        <v>25</v>
      </c>
      <c r="E398" s="1141"/>
      <c r="F398" s="1141"/>
      <c r="G398" s="1141"/>
      <c r="H398" s="1141"/>
      <c r="I398" s="19"/>
      <c r="J398" s="5"/>
      <c r="K398" s="1141" t="s">
        <v>13</v>
      </c>
      <c r="L398" s="1141"/>
      <c r="M398" s="1141"/>
      <c r="N398" s="1141"/>
      <c r="O398" s="20"/>
      <c r="P398" s="19"/>
    </row>
    <row r="399" spans="1:20" s="6" customFormat="1" ht="70.5" customHeight="1">
      <c r="A399" s="1176" t="s">
        <v>14</v>
      </c>
      <c r="B399" s="1176"/>
      <c r="C399" s="1176"/>
      <c r="D399" s="1176"/>
      <c r="E399" s="1176"/>
      <c r="F399" s="1176"/>
      <c r="G399" s="1176"/>
      <c r="H399" s="1176"/>
      <c r="I399" s="1176"/>
      <c r="J399" s="1176"/>
      <c r="K399" s="1176"/>
      <c r="L399" s="1176"/>
      <c r="M399" s="1176"/>
      <c r="N399" s="1176"/>
      <c r="O399" s="5"/>
      <c r="P399" s="5"/>
    </row>
    <row r="400" spans="1:20" ht="15" customHeight="1">
      <c r="A400" s="1207" t="s">
        <v>23</v>
      </c>
      <c r="B400" s="1209"/>
      <c r="C400" s="739"/>
      <c r="D400" s="32"/>
      <c r="E400" s="1207" t="s">
        <v>21</v>
      </c>
      <c r="F400" s="1208"/>
      <c r="G400" s="1208"/>
      <c r="H400" s="1208"/>
      <c r="I400" s="1209"/>
      <c r="J400" s="1281"/>
      <c r="K400" s="1211"/>
      <c r="L400" s="1211"/>
      <c r="M400" s="1211"/>
      <c r="N400" s="1212"/>
      <c r="O400" s="2"/>
      <c r="P400" s="2"/>
    </row>
    <row r="401" spans="1:20" ht="15.75" customHeight="1">
      <c r="A401" s="1214" t="s">
        <v>26</v>
      </c>
      <c r="B401" s="1216"/>
      <c r="C401" s="735" t="s">
        <v>27</v>
      </c>
      <c r="D401" s="98"/>
      <c r="E401" s="1214" t="s">
        <v>20</v>
      </c>
      <c r="F401" s="1215"/>
      <c r="G401" s="1215"/>
      <c r="H401" s="1215"/>
      <c r="I401" s="1216"/>
      <c r="J401" s="1342">
        <v>44835</v>
      </c>
      <c r="K401" s="1343"/>
      <c r="L401" s="1343"/>
      <c r="M401" s="1343"/>
      <c r="N401" s="1344"/>
      <c r="O401" s="2"/>
      <c r="P401" s="2"/>
    </row>
    <row r="402" spans="1:20" ht="17.25" customHeight="1">
      <c r="A402" s="1214" t="s">
        <v>15</v>
      </c>
      <c r="B402" s="1216"/>
      <c r="C402" s="735" t="s">
        <v>17</v>
      </c>
      <c r="D402" s="98"/>
      <c r="E402" s="1214" t="s">
        <v>18</v>
      </c>
      <c r="F402" s="1215"/>
      <c r="G402" s="1215"/>
      <c r="H402" s="1215"/>
      <c r="I402" s="1216"/>
      <c r="J402" s="1151" t="s">
        <v>555</v>
      </c>
      <c r="K402" s="1153"/>
      <c r="L402" s="1153"/>
      <c r="M402" s="1153"/>
      <c r="N402" s="1154"/>
      <c r="O402" s="2"/>
      <c r="P402" s="2"/>
    </row>
    <row r="403" spans="1:20" ht="17.25" customHeight="1">
      <c r="A403" s="1214" t="s">
        <v>16</v>
      </c>
      <c r="B403" s="1216"/>
      <c r="C403" s="735">
        <v>90108769</v>
      </c>
      <c r="D403" s="32"/>
      <c r="E403" s="1207" t="s">
        <v>19</v>
      </c>
      <c r="F403" s="1208"/>
      <c r="G403" s="1208"/>
      <c r="H403" s="1208"/>
      <c r="I403" s="1209"/>
      <c r="J403" s="1191" t="s">
        <v>221</v>
      </c>
      <c r="K403" s="1191"/>
      <c r="L403" s="1191"/>
      <c r="M403" s="1191"/>
      <c r="N403" s="1191"/>
      <c r="O403" s="2"/>
      <c r="P403" s="2"/>
    </row>
    <row r="404" spans="1:20" ht="13.5" customHeight="1">
      <c r="A404" s="1151" t="s">
        <v>0</v>
      </c>
      <c r="B404" s="1154"/>
      <c r="C404" s="738"/>
      <c r="D404" s="97"/>
      <c r="E404" s="1214" t="s">
        <v>22</v>
      </c>
      <c r="F404" s="1215"/>
      <c r="G404" s="1216"/>
      <c r="H404" s="1151" t="s">
        <v>111</v>
      </c>
      <c r="I404" s="1154"/>
      <c r="J404" s="1214" t="s">
        <v>24</v>
      </c>
      <c r="K404" s="1215"/>
      <c r="L404" s="1216"/>
      <c r="M404" s="1151" t="s">
        <v>165</v>
      </c>
      <c r="N404" s="1154"/>
      <c r="O404" s="4"/>
      <c r="P404" s="1"/>
    </row>
    <row r="405" spans="1:20" ht="18.75" customHeight="1">
      <c r="A405" s="1151" t="s">
        <v>1</v>
      </c>
      <c r="B405" s="1153"/>
      <c r="C405" s="1154"/>
      <c r="D405" s="1155" t="s">
        <v>2</v>
      </c>
      <c r="E405" s="1156"/>
      <c r="F405" s="1156"/>
      <c r="G405" s="1156"/>
      <c r="H405" s="1156"/>
      <c r="I405" s="1156"/>
      <c r="J405" s="1156"/>
      <c r="K405" s="1156"/>
      <c r="L405" s="1157"/>
      <c r="M405" s="1158" t="s">
        <v>10</v>
      </c>
      <c r="N405" s="1158" t="s">
        <v>11</v>
      </c>
      <c r="O405" s="1"/>
      <c r="P405" s="1"/>
    </row>
    <row r="406" spans="1:20" ht="18.75" customHeight="1">
      <c r="A406" s="1161" t="s">
        <v>3</v>
      </c>
      <c r="B406" s="1161" t="s">
        <v>4</v>
      </c>
      <c r="C406" s="1163" t="s">
        <v>5</v>
      </c>
      <c r="D406" s="1165" t="s">
        <v>6</v>
      </c>
      <c r="E406" s="1151" t="s">
        <v>7</v>
      </c>
      <c r="F406" s="1153"/>
      <c r="G406" s="1153"/>
      <c r="H406" s="1153"/>
      <c r="I406" s="1153"/>
      <c r="J406" s="1153"/>
      <c r="K406" s="1153"/>
      <c r="L406" s="1154"/>
      <c r="M406" s="1159"/>
      <c r="N406" s="1159"/>
      <c r="O406" s="1"/>
      <c r="P406" s="1"/>
    </row>
    <row r="407" spans="1:20" ht="18.75">
      <c r="A407" s="1162"/>
      <c r="B407" s="1162"/>
      <c r="C407" s="1164"/>
      <c r="D407" s="1569"/>
      <c r="E407" s="1151" t="s">
        <v>8</v>
      </c>
      <c r="F407" s="1153"/>
      <c r="G407" s="1153"/>
      <c r="H407" s="1153"/>
      <c r="I407" s="1153"/>
      <c r="J407" s="1153"/>
      <c r="K407" s="1154"/>
      <c r="L407" s="23" t="s">
        <v>9</v>
      </c>
      <c r="M407" s="1160"/>
      <c r="N407" s="1160"/>
      <c r="O407" s="1"/>
      <c r="P407" s="1"/>
    </row>
    <row r="408" spans="1:20" ht="18.75" customHeight="1">
      <c r="A408" s="1308"/>
      <c r="B408" s="1310"/>
      <c r="C408" s="1533" t="s">
        <v>556</v>
      </c>
      <c r="D408" s="1315" t="s">
        <v>29</v>
      </c>
      <c r="E408" s="1317"/>
      <c r="F408" s="1318"/>
      <c r="G408" s="1321"/>
      <c r="H408" s="1322"/>
      <c r="I408" s="1321"/>
      <c r="J408" s="1322"/>
      <c r="K408" s="1321"/>
      <c r="L408" s="1322"/>
      <c r="M408" s="1325"/>
      <c r="N408" s="1325"/>
      <c r="O408" s="1"/>
      <c r="P408" s="1"/>
    </row>
    <row r="409" spans="1:20" ht="24">
      <c r="A409" s="1309"/>
      <c r="B409" s="1311"/>
      <c r="C409" s="1505"/>
      <c r="D409" s="1316"/>
      <c r="E409" s="1319"/>
      <c r="F409" s="1320"/>
      <c r="G409" s="1323"/>
      <c r="H409" s="1324"/>
      <c r="I409" s="1323"/>
      <c r="J409" s="1324"/>
      <c r="K409" s="1323"/>
      <c r="L409" s="1324"/>
      <c r="M409" s="1326"/>
      <c r="N409" s="1326"/>
      <c r="O409" s="1"/>
      <c r="P409" s="84"/>
      <c r="Q409" s="101"/>
      <c r="R409" s="101"/>
      <c r="S409" s="102"/>
      <c r="T409" s="101"/>
    </row>
    <row r="410" spans="1:20" ht="15" customHeight="1">
      <c r="A410" s="1309"/>
      <c r="B410" s="1311"/>
      <c r="C410" s="1505"/>
      <c r="D410" s="29"/>
      <c r="E410" s="1449" t="s">
        <v>238</v>
      </c>
      <c r="F410" s="1450"/>
      <c r="G410" s="1450"/>
      <c r="H410" s="1451"/>
      <c r="I410" s="163"/>
      <c r="J410" s="163"/>
      <c r="K410" s="163"/>
      <c r="L410" s="163"/>
      <c r="M410" s="1613" t="s">
        <v>557</v>
      </c>
      <c r="N410" s="1614"/>
      <c r="O410" s="1"/>
      <c r="P410" s="84"/>
      <c r="Q410" s="101"/>
      <c r="R410" s="101"/>
      <c r="S410" s="102"/>
      <c r="T410" s="101"/>
    </row>
    <row r="411" spans="1:20" ht="15" customHeight="1">
      <c r="A411" s="1309"/>
      <c r="B411" s="1311"/>
      <c r="C411" s="1505"/>
      <c r="D411" s="29"/>
      <c r="E411" s="1452"/>
      <c r="F411" s="1453"/>
      <c r="G411" s="1453"/>
      <c r="H411" s="1454"/>
      <c r="I411" s="163"/>
      <c r="J411" s="163"/>
      <c r="K411" s="163"/>
      <c r="L411" s="163"/>
      <c r="M411" s="1615"/>
      <c r="N411" s="1616"/>
      <c r="O411" s="1"/>
      <c r="P411" s="103"/>
      <c r="Q411" s="101"/>
      <c r="R411" s="101"/>
      <c r="S411" s="102"/>
      <c r="T411" s="101"/>
    </row>
    <row r="412" spans="1:20" ht="15" customHeight="1">
      <c r="A412" s="1309"/>
      <c r="B412" s="1311"/>
      <c r="C412" s="1505"/>
      <c r="D412" s="734"/>
      <c r="E412" s="164"/>
      <c r="F412" s="164"/>
      <c r="G412" s="165"/>
      <c r="H412" s="165"/>
      <c r="I412" s="117"/>
      <c r="J412" s="117"/>
      <c r="K412" s="117"/>
      <c r="L412" s="117"/>
      <c r="M412" s="117"/>
      <c r="N412" s="117"/>
      <c r="O412" s="1"/>
      <c r="P412" s="84"/>
      <c r="Q412" s="101"/>
      <c r="R412" s="101"/>
      <c r="S412" s="102"/>
      <c r="T412" s="101"/>
    </row>
    <row r="413" spans="1:20" ht="15" customHeight="1">
      <c r="A413" s="1309"/>
      <c r="B413" s="1311"/>
      <c r="C413" s="1505"/>
      <c r="D413" s="734"/>
      <c r="E413" s="116"/>
      <c r="F413" s="116"/>
      <c r="G413" s="32"/>
      <c r="H413" s="32"/>
      <c r="I413" s="117"/>
      <c r="J413" s="117"/>
      <c r="K413" s="117"/>
      <c r="L413" s="117"/>
      <c r="M413" s="117"/>
      <c r="N413" s="117"/>
      <c r="O413" s="1"/>
      <c r="P413" s="84"/>
      <c r="Q413" s="101"/>
      <c r="R413" s="101"/>
      <c r="S413" s="102"/>
      <c r="T413" s="101"/>
    </row>
    <row r="414" spans="1:20" ht="15" customHeight="1">
      <c r="A414" s="1309"/>
      <c r="B414" s="1311"/>
      <c r="C414" s="1505"/>
      <c r="D414" s="734"/>
      <c r="E414" s="116"/>
      <c r="F414" s="116"/>
      <c r="G414" s="116"/>
      <c r="H414" s="1618" t="s">
        <v>558</v>
      </c>
      <c r="I414" s="1619"/>
      <c r="J414" s="1619"/>
      <c r="K414" s="1619"/>
      <c r="L414" s="1619"/>
      <c r="M414" s="1620"/>
      <c r="N414" s="117"/>
      <c r="O414" s="1"/>
      <c r="P414" s="84"/>
      <c r="Q414" s="101"/>
      <c r="R414" s="101"/>
      <c r="S414" s="102"/>
      <c r="T414" s="101"/>
    </row>
    <row r="415" spans="1:20" ht="15" customHeight="1">
      <c r="A415" s="1309"/>
      <c r="B415" s="1311"/>
      <c r="C415" s="1505"/>
      <c r="D415" s="734"/>
      <c r="E415" s="116"/>
      <c r="F415" s="116"/>
      <c r="G415" s="116"/>
      <c r="H415" s="1621"/>
      <c r="I415" s="1622"/>
      <c r="J415" s="1622"/>
      <c r="K415" s="1622"/>
      <c r="L415" s="1622"/>
      <c r="M415" s="1623"/>
      <c r="N415" s="117"/>
      <c r="O415" s="1"/>
      <c r="P415" s="84"/>
      <c r="Q415" s="101"/>
      <c r="R415" s="101"/>
      <c r="S415" s="102"/>
      <c r="T415" s="101"/>
    </row>
    <row r="416" spans="1:20" ht="15" customHeight="1">
      <c r="A416" s="1309"/>
      <c r="B416" s="1311"/>
      <c r="C416" s="1505"/>
      <c r="D416" s="734"/>
      <c r="E416" s="116"/>
      <c r="F416" s="116"/>
      <c r="G416" s="117"/>
      <c r="H416" s="1621"/>
      <c r="I416" s="1622"/>
      <c r="J416" s="1622"/>
      <c r="K416" s="1622"/>
      <c r="L416" s="1622"/>
      <c r="M416" s="1623"/>
      <c r="N416" s="117"/>
      <c r="O416" s="1"/>
      <c r="P416" s="84"/>
      <c r="Q416" s="101"/>
      <c r="R416" s="101"/>
      <c r="S416" s="102"/>
      <c r="T416" s="101"/>
    </row>
    <row r="417" spans="1:20" ht="15" customHeight="1">
      <c r="A417" s="1309"/>
      <c r="B417" s="1311"/>
      <c r="C417" s="1505"/>
      <c r="D417" s="734"/>
      <c r="E417" s="116"/>
      <c r="F417" s="116"/>
      <c r="G417" s="117"/>
      <c r="H417" s="1621"/>
      <c r="I417" s="1622"/>
      <c r="J417" s="1622"/>
      <c r="K417" s="1622"/>
      <c r="L417" s="1622"/>
      <c r="M417" s="1623"/>
      <c r="N417" s="117"/>
      <c r="O417" s="1"/>
      <c r="P417" s="84"/>
      <c r="Q417" s="101"/>
      <c r="R417" s="101"/>
      <c r="S417" s="102"/>
      <c r="T417" s="101"/>
    </row>
    <row r="418" spans="1:20" ht="15" customHeight="1">
      <c r="A418" s="1309"/>
      <c r="B418" s="1311"/>
      <c r="C418" s="1505"/>
      <c r="D418" s="734"/>
      <c r="E418" s="116"/>
      <c r="F418" s="116"/>
      <c r="G418" s="117"/>
      <c r="H418" s="1624"/>
      <c r="I418" s="1625"/>
      <c r="J418" s="1625"/>
      <c r="K418" s="1625"/>
      <c r="L418" s="1625"/>
      <c r="M418" s="1626"/>
      <c r="N418" s="117"/>
      <c r="O418" s="1"/>
      <c r="P418" s="84"/>
      <c r="Q418" s="101"/>
      <c r="R418" s="101"/>
      <c r="S418" s="102"/>
      <c r="T418" s="101"/>
    </row>
    <row r="419" spans="1:20" ht="15" customHeight="1">
      <c r="A419" s="1309"/>
      <c r="B419" s="1311"/>
      <c r="C419" s="1505"/>
      <c r="D419" s="734"/>
      <c r="E419" s="116"/>
      <c r="F419" s="116"/>
      <c r="G419" s="116"/>
      <c r="H419" s="116"/>
      <c r="I419" s="117"/>
      <c r="J419" s="117"/>
      <c r="K419" s="117"/>
      <c r="L419" s="117"/>
      <c r="M419" s="117"/>
      <c r="N419" s="117"/>
      <c r="O419" s="1"/>
      <c r="P419" s="84"/>
      <c r="Q419" s="101"/>
      <c r="R419" s="101"/>
      <c r="S419" s="102"/>
      <c r="T419" s="101"/>
    </row>
    <row r="420" spans="1:20" ht="15" customHeight="1">
      <c r="A420" s="1361"/>
      <c r="B420" s="1362"/>
      <c r="C420" s="1506"/>
      <c r="D420" s="734"/>
      <c r="E420" s="116"/>
      <c r="F420" s="116"/>
      <c r="G420" s="116"/>
      <c r="H420" s="116"/>
      <c r="I420" s="117"/>
      <c r="J420" s="117"/>
      <c r="K420" s="117"/>
      <c r="L420" s="117"/>
      <c r="M420" s="117"/>
      <c r="N420" s="117"/>
      <c r="P420" s="84"/>
      <c r="Q420" s="101"/>
      <c r="R420" s="101"/>
      <c r="S420" s="102"/>
      <c r="T420" s="101"/>
    </row>
    <row r="421" spans="1:20" ht="15" customHeight="1">
      <c r="A421" s="88"/>
      <c r="B421" s="88"/>
      <c r="C421" s="88"/>
      <c r="D421" s="32"/>
      <c r="E421" s="116"/>
      <c r="F421" s="116"/>
      <c r="G421" s="118"/>
      <c r="H421" s="118"/>
      <c r="I421" s="118"/>
      <c r="J421" s="118"/>
      <c r="K421" s="118"/>
      <c r="L421" s="118"/>
      <c r="M421" s="738"/>
      <c r="N421" s="736"/>
      <c r="P421" s="84"/>
      <c r="Q421" s="101"/>
      <c r="R421" s="101"/>
      <c r="S421" s="101"/>
      <c r="T421" s="101"/>
    </row>
    <row r="422" spans="1:20" ht="12" customHeight="1">
      <c r="A422" s="93"/>
      <c r="B422" s="93"/>
      <c r="C422" s="93"/>
      <c r="D422" s="93"/>
      <c r="E422" s="94"/>
      <c r="F422" s="94"/>
      <c r="G422" s="94"/>
      <c r="H422" s="94"/>
      <c r="I422" s="95"/>
      <c r="J422" s="95"/>
      <c r="K422" s="96"/>
      <c r="L422" s="96"/>
      <c r="M422" s="93"/>
      <c r="N422" s="93"/>
      <c r="P422" s="104"/>
      <c r="Q422" s="102"/>
      <c r="R422" s="101"/>
      <c r="S422" s="101"/>
      <c r="T422" s="101"/>
    </row>
    <row r="423" spans="1:20" ht="12" customHeight="1">
      <c r="A423" s="93"/>
      <c r="B423" s="93"/>
      <c r="C423" s="93"/>
      <c r="D423" s="93"/>
      <c r="E423" s="94"/>
      <c r="F423" s="94"/>
      <c r="G423" s="94"/>
      <c r="H423" s="94"/>
      <c r="I423" s="95"/>
      <c r="J423" s="95"/>
      <c r="K423" s="96"/>
      <c r="L423" s="96"/>
      <c r="M423" s="93"/>
      <c r="N423" s="93"/>
      <c r="P423" s="104"/>
      <c r="Q423" s="102"/>
      <c r="R423" s="101"/>
      <c r="S423" s="101"/>
      <c r="T423" s="101"/>
    </row>
    <row r="424" spans="1:20" ht="12" customHeight="1">
      <c r="A424" s="93"/>
      <c r="B424" s="93"/>
      <c r="C424" s="93"/>
      <c r="D424" s="93"/>
      <c r="E424" s="94"/>
      <c r="F424" s="94"/>
      <c r="G424" s="94"/>
      <c r="H424" s="94"/>
      <c r="I424" s="95"/>
      <c r="J424" s="95"/>
      <c r="K424" s="96"/>
      <c r="L424" s="96"/>
      <c r="M424" s="93"/>
      <c r="N424" s="93"/>
      <c r="P424" s="104"/>
      <c r="Q424" s="102"/>
      <c r="R424" s="101"/>
      <c r="S424" s="101"/>
      <c r="T424" s="101"/>
    </row>
    <row r="425" spans="1:20" ht="12" customHeight="1">
      <c r="A425" s="93"/>
      <c r="B425" s="93"/>
      <c r="C425" s="93"/>
      <c r="D425" s="93"/>
      <c r="E425" s="94"/>
      <c r="F425" s="94"/>
      <c r="G425" s="94"/>
      <c r="H425" s="94"/>
      <c r="I425" s="95"/>
      <c r="J425" s="95"/>
      <c r="K425" s="96"/>
      <c r="L425" s="96"/>
      <c r="M425" s="93"/>
      <c r="N425" s="93"/>
      <c r="P425" s="104"/>
      <c r="Q425" s="102"/>
      <c r="R425" s="101"/>
      <c r="S425" s="101"/>
      <c r="T425" s="101"/>
    </row>
    <row r="426" spans="1:20" ht="15" customHeight="1">
      <c r="E426" s="737"/>
      <c r="F426" s="737"/>
      <c r="G426" s="737"/>
      <c r="H426" s="737"/>
      <c r="I426" s="1294"/>
      <c r="J426" s="1294"/>
      <c r="K426" s="737"/>
      <c r="L426" s="737"/>
    </row>
    <row r="427" spans="1:20" s="21" customFormat="1" ht="18.75">
      <c r="A427" s="1140" t="s">
        <v>12</v>
      </c>
      <c r="B427" s="1140"/>
      <c r="C427" s="1140"/>
      <c r="D427" s="1141" t="s">
        <v>25</v>
      </c>
      <c r="E427" s="1141"/>
      <c r="F427" s="1141"/>
      <c r="G427" s="1141"/>
      <c r="H427" s="1141"/>
      <c r="I427" s="19"/>
      <c r="J427" s="5"/>
      <c r="K427" s="1141" t="s">
        <v>13</v>
      </c>
      <c r="L427" s="1141"/>
      <c r="M427" s="1141"/>
      <c r="N427" s="1141"/>
      <c r="O427" s="20"/>
      <c r="P427" s="19"/>
    </row>
    <row r="428" spans="1:20" ht="65.25" customHeight="1">
      <c r="A428" s="1176" t="s">
        <v>14</v>
      </c>
      <c r="B428" s="1176"/>
      <c r="C428" s="1176"/>
      <c r="D428" s="1176"/>
      <c r="E428" s="1176"/>
      <c r="F428" s="1176"/>
      <c r="G428" s="1176"/>
      <c r="H428" s="1176"/>
      <c r="I428" s="1176"/>
      <c r="J428" s="1176"/>
      <c r="K428" s="1176"/>
      <c r="L428" s="1176"/>
      <c r="M428" s="1176"/>
      <c r="N428" s="1176"/>
    </row>
    <row r="429" spans="1:20" ht="15.75">
      <c r="A429" s="1207" t="s">
        <v>23</v>
      </c>
      <c r="B429" s="1209"/>
      <c r="C429" s="1044">
        <v>45404</v>
      </c>
      <c r="D429" s="32"/>
      <c r="E429" s="1207" t="s">
        <v>21</v>
      </c>
      <c r="F429" s="1208"/>
      <c r="G429" s="1208"/>
      <c r="H429" s="1208"/>
      <c r="I429" s="1209"/>
      <c r="J429" s="1281"/>
      <c r="K429" s="1211"/>
      <c r="L429" s="1211"/>
      <c r="M429" s="1211"/>
      <c r="N429" s="1212"/>
    </row>
    <row r="430" spans="1:20" ht="15.75">
      <c r="A430" s="1214" t="s">
        <v>26</v>
      </c>
      <c r="B430" s="1216"/>
      <c r="C430" s="1036" t="s">
        <v>27</v>
      </c>
      <c r="D430" s="98"/>
      <c r="E430" s="1214" t="s">
        <v>20</v>
      </c>
      <c r="F430" s="1215"/>
      <c r="G430" s="1215"/>
      <c r="H430" s="1215"/>
      <c r="I430" s="1216"/>
      <c r="J430" s="1342">
        <v>45383</v>
      </c>
      <c r="K430" s="1343"/>
      <c r="L430" s="1343"/>
      <c r="M430" s="1343"/>
      <c r="N430" s="1344"/>
    </row>
    <row r="431" spans="1:20" ht="15.75">
      <c r="A431" s="1214" t="s">
        <v>15</v>
      </c>
      <c r="B431" s="1216"/>
      <c r="C431" s="1036" t="s">
        <v>17</v>
      </c>
      <c r="D431" s="98"/>
      <c r="E431" s="1214" t="s">
        <v>18</v>
      </c>
      <c r="F431" s="1215"/>
      <c r="G431" s="1215"/>
      <c r="H431" s="1215"/>
      <c r="I431" s="1216"/>
      <c r="J431" s="1151" t="s">
        <v>850</v>
      </c>
      <c r="K431" s="1153"/>
      <c r="L431" s="1153"/>
      <c r="M431" s="1153"/>
      <c r="N431" s="1154"/>
    </row>
    <row r="432" spans="1:20" ht="15.75">
      <c r="A432" s="1214" t="s">
        <v>16</v>
      </c>
      <c r="B432" s="1216"/>
      <c r="C432" s="1036">
        <v>90090231</v>
      </c>
      <c r="D432" s="32"/>
      <c r="E432" s="1207" t="s">
        <v>19</v>
      </c>
      <c r="F432" s="1208"/>
      <c r="G432" s="1208"/>
      <c r="H432" s="1208"/>
      <c r="I432" s="1209"/>
      <c r="J432" s="1148" t="s">
        <v>851</v>
      </c>
      <c r="K432" s="1283"/>
      <c r="L432" s="1283"/>
      <c r="M432" s="1283"/>
      <c r="N432" s="1149"/>
    </row>
    <row r="433" spans="1:14" ht="15.75">
      <c r="A433" s="1151" t="s">
        <v>0</v>
      </c>
      <c r="B433" s="1154"/>
      <c r="C433" s="1042"/>
      <c r="D433" s="97"/>
      <c r="E433" s="1214" t="s">
        <v>22</v>
      </c>
      <c r="F433" s="1215"/>
      <c r="G433" s="1216"/>
      <c r="H433" s="1151" t="s">
        <v>423</v>
      </c>
      <c r="I433" s="1154"/>
      <c r="J433" s="1214" t="s">
        <v>24</v>
      </c>
      <c r="K433" s="1215"/>
      <c r="L433" s="1216"/>
      <c r="M433" s="1151" t="s">
        <v>165</v>
      </c>
      <c r="N433" s="1154"/>
    </row>
    <row r="434" spans="1:14" ht="15.75">
      <c r="A434" s="1151" t="s">
        <v>1</v>
      </c>
      <c r="B434" s="1153"/>
      <c r="C434" s="1154"/>
      <c r="D434" s="1155" t="s">
        <v>2</v>
      </c>
      <c r="E434" s="1156"/>
      <c r="F434" s="1156"/>
      <c r="G434" s="1156"/>
      <c r="H434" s="1156"/>
      <c r="I434" s="1156"/>
      <c r="J434" s="1156"/>
      <c r="K434" s="1156"/>
      <c r="L434" s="1157"/>
      <c r="M434" s="1158" t="s">
        <v>10</v>
      </c>
      <c r="N434" s="1158" t="s">
        <v>11</v>
      </c>
    </row>
    <row r="435" spans="1:14" ht="15.75">
      <c r="A435" s="1161" t="s">
        <v>3</v>
      </c>
      <c r="B435" s="1161" t="s">
        <v>4</v>
      </c>
      <c r="C435" s="1163" t="s">
        <v>5</v>
      </c>
      <c r="D435" s="1165" t="s">
        <v>6</v>
      </c>
      <c r="E435" s="1151" t="s">
        <v>7</v>
      </c>
      <c r="F435" s="1153"/>
      <c r="G435" s="1153"/>
      <c r="H435" s="1153"/>
      <c r="I435" s="1153"/>
      <c r="J435" s="1153"/>
      <c r="K435" s="1153"/>
      <c r="L435" s="1154"/>
      <c r="M435" s="1159"/>
      <c r="N435" s="1159"/>
    </row>
    <row r="436" spans="1:14" ht="15.75">
      <c r="A436" s="1162"/>
      <c r="B436" s="1162"/>
      <c r="C436" s="1164"/>
      <c r="D436" s="1569"/>
      <c r="E436" s="1151" t="s">
        <v>8</v>
      </c>
      <c r="F436" s="1153"/>
      <c r="G436" s="1153"/>
      <c r="H436" s="1153"/>
      <c r="I436" s="1153"/>
      <c r="J436" s="1153"/>
      <c r="K436" s="1154"/>
      <c r="L436" s="23" t="s">
        <v>9</v>
      </c>
      <c r="M436" s="1160"/>
      <c r="N436" s="1160"/>
    </row>
    <row r="437" spans="1:14">
      <c r="A437" s="1308"/>
      <c r="B437" s="1310"/>
      <c r="C437" s="1617" t="s">
        <v>852</v>
      </c>
      <c r="D437" s="1315" t="s">
        <v>29</v>
      </c>
      <c r="E437" s="1317"/>
      <c r="F437" s="1318"/>
      <c r="G437" s="1321"/>
      <c r="H437" s="1322"/>
      <c r="I437" s="1321"/>
      <c r="J437" s="1322"/>
      <c r="K437" s="1321"/>
      <c r="L437" s="1322"/>
      <c r="M437" s="1325"/>
      <c r="N437" s="1325"/>
    </row>
    <row r="438" spans="1:14">
      <c r="A438" s="1309"/>
      <c r="B438" s="1311"/>
      <c r="C438" s="1505"/>
      <c r="D438" s="1316"/>
      <c r="E438" s="1319"/>
      <c r="F438" s="1320"/>
      <c r="G438" s="1323"/>
      <c r="H438" s="1324"/>
      <c r="I438" s="1323"/>
      <c r="J438" s="1324"/>
      <c r="K438" s="1323"/>
      <c r="L438" s="1324"/>
      <c r="M438" s="1326"/>
      <c r="N438" s="1326"/>
    </row>
    <row r="439" spans="1:14" ht="15.75">
      <c r="A439" s="1309"/>
      <c r="B439" s="1311"/>
      <c r="C439" s="1505"/>
      <c r="D439" s="29"/>
      <c r="E439" s="1612" t="s">
        <v>238</v>
      </c>
      <c r="F439" s="1450"/>
      <c r="G439" s="1450"/>
      <c r="H439" s="1451"/>
      <c r="I439" s="163"/>
      <c r="J439" s="163"/>
      <c r="K439" s="163"/>
      <c r="L439" s="163"/>
      <c r="M439" s="1613">
        <v>45383</v>
      </c>
      <c r="N439" s="1614"/>
    </row>
    <row r="440" spans="1:14" ht="15.75">
      <c r="A440" s="1309"/>
      <c r="B440" s="1311"/>
      <c r="C440" s="1505"/>
      <c r="D440" s="29"/>
      <c r="E440" s="1452"/>
      <c r="F440" s="1453"/>
      <c r="G440" s="1453"/>
      <c r="H440" s="1454"/>
      <c r="I440" s="163"/>
      <c r="J440" s="163"/>
      <c r="K440" s="163"/>
      <c r="L440" s="163"/>
      <c r="M440" s="1615"/>
      <c r="N440" s="1616"/>
    </row>
    <row r="441" spans="1:14" ht="24">
      <c r="A441" s="1309"/>
      <c r="B441" s="1311"/>
      <c r="C441" s="1505"/>
      <c r="D441" s="1031"/>
      <c r="E441" s="164"/>
      <c r="F441" s="164"/>
      <c r="G441" s="165"/>
      <c r="H441" s="165"/>
      <c r="I441" s="117"/>
      <c r="J441" s="117"/>
      <c r="K441" s="117"/>
      <c r="L441" s="117"/>
      <c r="M441" s="117"/>
      <c r="N441" s="117"/>
    </row>
    <row r="442" spans="1:14" ht="24">
      <c r="A442" s="1309"/>
      <c r="B442" s="1311"/>
      <c r="C442" s="1505"/>
      <c r="D442" s="1031"/>
      <c r="E442" s="116"/>
      <c r="F442" s="116"/>
      <c r="G442" s="32"/>
      <c r="H442" s="32"/>
      <c r="I442" s="117"/>
      <c r="J442" s="117"/>
      <c r="K442" s="117"/>
      <c r="L442" s="117"/>
      <c r="M442" s="117"/>
      <c r="N442" s="117"/>
    </row>
    <row r="443" spans="1:14" ht="24">
      <c r="A443" s="1309"/>
      <c r="B443" s="1311"/>
      <c r="C443" s="1505"/>
      <c r="D443" s="1031"/>
      <c r="E443" s="116"/>
      <c r="F443" s="116"/>
      <c r="G443" s="116"/>
      <c r="H443" s="116"/>
      <c r="I443" s="117"/>
      <c r="J443" s="117"/>
      <c r="K443" s="117"/>
      <c r="L443" s="117"/>
      <c r="M443" s="117"/>
      <c r="N443" s="117"/>
    </row>
    <row r="444" spans="1:14" ht="24">
      <c r="A444" s="1309"/>
      <c r="B444" s="1311"/>
      <c r="C444" s="1505"/>
      <c r="D444" s="1031"/>
      <c r="E444" s="116"/>
      <c r="F444" s="116"/>
      <c r="G444" s="116"/>
      <c r="H444" s="116"/>
      <c r="I444" s="117"/>
      <c r="J444" s="117"/>
      <c r="K444" s="117"/>
      <c r="L444" s="117"/>
      <c r="M444" s="117"/>
      <c r="N444" s="117"/>
    </row>
    <row r="445" spans="1:14" ht="24">
      <c r="A445" s="1309"/>
      <c r="B445" s="1311"/>
      <c r="C445" s="1505"/>
      <c r="D445" s="1031"/>
      <c r="E445" s="116"/>
      <c r="F445" s="116"/>
      <c r="G445" s="117"/>
      <c r="H445" s="117"/>
      <c r="I445" s="117"/>
      <c r="J445" s="117"/>
      <c r="K445" s="117"/>
      <c r="L445" s="117"/>
      <c r="M445" s="117"/>
      <c r="N445" s="117"/>
    </row>
    <row r="446" spans="1:14" ht="24">
      <c r="A446" s="1309"/>
      <c r="B446" s="1311"/>
      <c r="C446" s="1505"/>
      <c r="D446" s="1031"/>
      <c r="E446" s="116"/>
      <c r="F446" s="116"/>
      <c r="G446" s="117"/>
      <c r="H446" s="117"/>
      <c r="I446" s="117"/>
      <c r="J446" s="117"/>
      <c r="K446" s="117"/>
      <c r="L446" s="117"/>
      <c r="M446" s="117"/>
      <c r="N446" s="117"/>
    </row>
    <row r="447" spans="1:14" ht="24">
      <c r="A447" s="1309"/>
      <c r="B447" s="1311"/>
      <c r="C447" s="1505"/>
      <c r="D447" s="1031"/>
      <c r="E447" s="116"/>
      <c r="F447" s="116"/>
      <c r="G447" s="117"/>
      <c r="H447" s="117"/>
      <c r="I447" s="117"/>
      <c r="J447" s="117"/>
      <c r="K447" s="117"/>
      <c r="L447" s="117"/>
      <c r="M447" s="117"/>
      <c r="N447" s="117"/>
    </row>
    <row r="448" spans="1:14" ht="24" hidden="1">
      <c r="A448" s="1309"/>
      <c r="B448" s="1311"/>
      <c r="C448" s="1505"/>
      <c r="D448" s="1031"/>
      <c r="E448" s="116"/>
      <c r="F448" s="116"/>
      <c r="G448" s="116"/>
      <c r="H448" s="116"/>
      <c r="I448" s="117"/>
      <c r="J448" s="117"/>
      <c r="K448" s="117"/>
      <c r="L448" s="117"/>
      <c r="M448" s="117"/>
      <c r="N448" s="117"/>
    </row>
    <row r="449" spans="1:14" ht="24" hidden="1">
      <c r="A449" s="1361"/>
      <c r="B449" s="1362"/>
      <c r="C449" s="1506"/>
      <c r="D449" s="1031"/>
      <c r="E449" s="116"/>
      <c r="F449" s="116"/>
      <c r="G449" s="116"/>
      <c r="H449" s="116"/>
      <c r="I449" s="117"/>
      <c r="J449" s="117"/>
      <c r="K449" s="117"/>
      <c r="L449" s="117"/>
      <c r="M449" s="117"/>
      <c r="N449" s="117"/>
    </row>
    <row r="450" spans="1:14" ht="18">
      <c r="A450" s="88"/>
      <c r="B450" s="88"/>
      <c r="C450" s="88"/>
      <c r="D450" s="32"/>
      <c r="E450" s="116"/>
      <c r="F450" s="116"/>
      <c r="G450" s="118"/>
      <c r="H450" s="118"/>
      <c r="I450" s="118"/>
      <c r="J450" s="118"/>
      <c r="K450" s="118"/>
      <c r="L450" s="118"/>
      <c r="M450" s="1042"/>
      <c r="N450" s="1040"/>
    </row>
    <row r="451" spans="1:14" ht="18">
      <c r="A451" s="93"/>
      <c r="B451" s="93"/>
      <c r="C451" s="93"/>
      <c r="D451" s="93"/>
      <c r="E451" s="94"/>
      <c r="F451" s="94"/>
      <c r="G451" s="94"/>
      <c r="H451" s="94"/>
      <c r="I451" s="95"/>
      <c r="J451" s="95"/>
      <c r="K451" s="96"/>
      <c r="L451" s="96"/>
      <c r="M451" s="93"/>
      <c r="N451" s="93"/>
    </row>
    <row r="452" spans="1:14" ht="18">
      <c r="A452" s="93"/>
      <c r="B452" s="93"/>
      <c r="C452" s="93"/>
      <c r="D452" s="93"/>
      <c r="E452" s="94"/>
      <c r="F452" s="94"/>
      <c r="G452" s="94"/>
      <c r="H452" s="94"/>
      <c r="I452" s="95"/>
      <c r="J452" s="95"/>
      <c r="K452" s="96"/>
      <c r="L452" s="96"/>
      <c r="M452" s="93"/>
      <c r="N452" s="93"/>
    </row>
    <row r="453" spans="1:14" ht="18">
      <c r="A453" s="93"/>
      <c r="B453" s="93"/>
      <c r="C453" s="93"/>
      <c r="D453" s="93"/>
      <c r="E453" s="94"/>
      <c r="F453" s="94"/>
      <c r="G453" s="94"/>
      <c r="H453" s="94"/>
      <c r="I453" s="95"/>
      <c r="J453" s="95"/>
      <c r="K453" s="96"/>
      <c r="L453" s="96"/>
      <c r="M453" s="93"/>
      <c r="N453" s="93"/>
    </row>
    <row r="454" spans="1:14" ht="18.75">
      <c r="A454" s="1140" t="s">
        <v>12</v>
      </c>
      <c r="B454" s="1140"/>
      <c r="C454" s="1140"/>
      <c r="D454" s="1141" t="s">
        <v>25</v>
      </c>
      <c r="E454" s="1141"/>
      <c r="F454" s="1141"/>
      <c r="G454" s="1141"/>
      <c r="H454" s="1141"/>
      <c r="I454" s="19"/>
      <c r="J454" s="5"/>
      <c r="K454" s="5"/>
      <c r="L454" s="1035" t="s">
        <v>13</v>
      </c>
      <c r="M454" s="1035"/>
      <c r="N454" s="1035"/>
    </row>
    <row r="455" spans="1:14">
      <c r="E455" s="1041"/>
      <c r="F455" s="1041"/>
      <c r="G455" s="1041"/>
      <c r="H455" s="1041"/>
      <c r="I455" s="1294"/>
      <c r="J455" s="1294"/>
      <c r="K455" s="1041"/>
      <c r="L455" s="1041"/>
    </row>
    <row r="456" spans="1:14" ht="18.75">
      <c r="A456" s="1140"/>
      <c r="B456" s="1140"/>
      <c r="C456" s="1140"/>
      <c r="D456" s="1141"/>
      <c r="E456" s="1141"/>
      <c r="F456" s="1141"/>
      <c r="G456" s="1141"/>
      <c r="H456" s="1141"/>
      <c r="I456" s="19"/>
      <c r="J456" s="5"/>
      <c r="K456" s="5"/>
      <c r="L456" s="1035"/>
      <c r="M456" s="1035"/>
      <c r="N456" s="1035"/>
    </row>
  </sheetData>
  <mergeCells count="816">
    <mergeCell ref="N379:N380"/>
    <mergeCell ref="E381:H382"/>
    <mergeCell ref="M381:N382"/>
    <mergeCell ref="I397:J397"/>
    <mergeCell ref="A398:C398"/>
    <mergeCell ref="D398:H398"/>
    <mergeCell ref="K398:N398"/>
    <mergeCell ref="A379:A391"/>
    <mergeCell ref="B379:B391"/>
    <mergeCell ref="C379:C391"/>
    <mergeCell ref="D379:D380"/>
    <mergeCell ref="E379:F380"/>
    <mergeCell ref="G379:H380"/>
    <mergeCell ref="I379:J380"/>
    <mergeCell ref="K379:L380"/>
    <mergeCell ref="M379:M380"/>
    <mergeCell ref="A374:B374"/>
    <mergeCell ref="E374:I374"/>
    <mergeCell ref="J374:N374"/>
    <mergeCell ref="A375:B375"/>
    <mergeCell ref="E375:G375"/>
    <mergeCell ref="H375:I375"/>
    <mergeCell ref="J375:L375"/>
    <mergeCell ref="M375:N375"/>
    <mergeCell ref="A376:C376"/>
    <mergeCell ref="D376:L376"/>
    <mergeCell ref="M376:M378"/>
    <mergeCell ref="N376:N378"/>
    <mergeCell ref="A377:A378"/>
    <mergeCell ref="B377:B378"/>
    <mergeCell ref="C377:C378"/>
    <mergeCell ref="D377:D378"/>
    <mergeCell ref="E377:L377"/>
    <mergeCell ref="E378:K378"/>
    <mergeCell ref="A370:N370"/>
    <mergeCell ref="A371:B371"/>
    <mergeCell ref="E371:I371"/>
    <mergeCell ref="J371:N371"/>
    <mergeCell ref="A372:B372"/>
    <mergeCell ref="E372:I372"/>
    <mergeCell ref="J372:N372"/>
    <mergeCell ref="A373:B373"/>
    <mergeCell ref="E373:I373"/>
    <mergeCell ref="J373:N373"/>
    <mergeCell ref="N321:N322"/>
    <mergeCell ref="E323:H324"/>
    <mergeCell ref="M323:N324"/>
    <mergeCell ref="I339:J339"/>
    <mergeCell ref="A340:C340"/>
    <mergeCell ref="D340:H340"/>
    <mergeCell ref="K340:N340"/>
    <mergeCell ref="A321:A333"/>
    <mergeCell ref="B321:B333"/>
    <mergeCell ref="C321:C333"/>
    <mergeCell ref="D321:D322"/>
    <mergeCell ref="E321:F322"/>
    <mergeCell ref="G321:H322"/>
    <mergeCell ref="I321:J322"/>
    <mergeCell ref="K321:L322"/>
    <mergeCell ref="M321:M322"/>
    <mergeCell ref="A316:B316"/>
    <mergeCell ref="E316:I316"/>
    <mergeCell ref="J316:N316"/>
    <mergeCell ref="A317:B317"/>
    <mergeCell ref="E317:G317"/>
    <mergeCell ref="H317:I317"/>
    <mergeCell ref="J317:L317"/>
    <mergeCell ref="M317:N317"/>
    <mergeCell ref="A318:C318"/>
    <mergeCell ref="D318:L318"/>
    <mergeCell ref="M318:M320"/>
    <mergeCell ref="N318:N320"/>
    <mergeCell ref="A319:A320"/>
    <mergeCell ref="B319:B320"/>
    <mergeCell ref="C319:C320"/>
    <mergeCell ref="D319:D320"/>
    <mergeCell ref="E319:L319"/>
    <mergeCell ref="E320:K320"/>
    <mergeCell ref="A312:N312"/>
    <mergeCell ref="A313:B313"/>
    <mergeCell ref="E313:I313"/>
    <mergeCell ref="J313:N313"/>
    <mergeCell ref="A314:B314"/>
    <mergeCell ref="E314:I314"/>
    <mergeCell ref="J314:N314"/>
    <mergeCell ref="A315:B315"/>
    <mergeCell ref="E315:I315"/>
    <mergeCell ref="J315:N315"/>
    <mergeCell ref="N236:N237"/>
    <mergeCell ref="E238:H239"/>
    <mergeCell ref="M238:N239"/>
    <mergeCell ref="I254:J254"/>
    <mergeCell ref="A255:C255"/>
    <mergeCell ref="D255:H255"/>
    <mergeCell ref="I238:J239"/>
    <mergeCell ref="K238:L239"/>
    <mergeCell ref="I249:L249"/>
    <mergeCell ref="M249:N249"/>
    <mergeCell ref="A236:A248"/>
    <mergeCell ref="B236:B248"/>
    <mergeCell ref="C236:C248"/>
    <mergeCell ref="D236:D237"/>
    <mergeCell ref="E236:F237"/>
    <mergeCell ref="G236:H237"/>
    <mergeCell ref="I236:J237"/>
    <mergeCell ref="K236:L237"/>
    <mergeCell ref="M236:M237"/>
    <mergeCell ref="A231:B231"/>
    <mergeCell ref="E231:I231"/>
    <mergeCell ref="J231:N231"/>
    <mergeCell ref="A232:B232"/>
    <mergeCell ref="E232:G232"/>
    <mergeCell ref="H232:I232"/>
    <mergeCell ref="J232:L232"/>
    <mergeCell ref="M232:N232"/>
    <mergeCell ref="A233:C233"/>
    <mergeCell ref="D233:L233"/>
    <mergeCell ref="M233:M235"/>
    <mergeCell ref="N233:N235"/>
    <mergeCell ref="A234:A235"/>
    <mergeCell ref="B234:B235"/>
    <mergeCell ref="C234:C235"/>
    <mergeCell ref="D234:D235"/>
    <mergeCell ref="E234:L234"/>
    <mergeCell ref="E235:K235"/>
    <mergeCell ref="A227:N227"/>
    <mergeCell ref="A228:B228"/>
    <mergeCell ref="E228:I228"/>
    <mergeCell ref="J228:N228"/>
    <mergeCell ref="A229:B229"/>
    <mergeCell ref="E229:I229"/>
    <mergeCell ref="J229:N229"/>
    <mergeCell ref="A230:B230"/>
    <mergeCell ref="E230:I230"/>
    <mergeCell ref="J230:N230"/>
    <mergeCell ref="N207:N208"/>
    <mergeCell ref="E209:H210"/>
    <mergeCell ref="M209:N210"/>
    <mergeCell ref="I225:J225"/>
    <mergeCell ref="A226:C226"/>
    <mergeCell ref="D226:H226"/>
    <mergeCell ref="A207:A219"/>
    <mergeCell ref="B207:B219"/>
    <mergeCell ref="C207:C219"/>
    <mergeCell ref="D207:D208"/>
    <mergeCell ref="E207:F208"/>
    <mergeCell ref="G207:H208"/>
    <mergeCell ref="I207:J208"/>
    <mergeCell ref="K207:L208"/>
    <mergeCell ref="M207:M208"/>
    <mergeCell ref="A202:B202"/>
    <mergeCell ref="E202:I202"/>
    <mergeCell ref="J202:N202"/>
    <mergeCell ref="A203:B203"/>
    <mergeCell ref="E203:G203"/>
    <mergeCell ref="H203:I203"/>
    <mergeCell ref="J203:L203"/>
    <mergeCell ref="M203:N203"/>
    <mergeCell ref="A204:C204"/>
    <mergeCell ref="D204:L204"/>
    <mergeCell ref="M204:M206"/>
    <mergeCell ref="N204:N206"/>
    <mergeCell ref="A205:A206"/>
    <mergeCell ref="B205:B206"/>
    <mergeCell ref="C205:C206"/>
    <mergeCell ref="D205:D206"/>
    <mergeCell ref="E205:L205"/>
    <mergeCell ref="E206:K206"/>
    <mergeCell ref="A198:N198"/>
    <mergeCell ref="A199:B199"/>
    <mergeCell ref="E199:I199"/>
    <mergeCell ref="J199:N199"/>
    <mergeCell ref="A200:B200"/>
    <mergeCell ref="E200:I200"/>
    <mergeCell ref="J200:N200"/>
    <mergeCell ref="A201:B201"/>
    <mergeCell ref="E201:I201"/>
    <mergeCell ref="J201:N201"/>
    <mergeCell ref="I166:J166"/>
    <mergeCell ref="A167:C167"/>
    <mergeCell ref="D167:H167"/>
    <mergeCell ref="E151:F151"/>
    <mergeCell ref="G151:H151"/>
    <mergeCell ref="E152:F152"/>
    <mergeCell ref="G152:H152"/>
    <mergeCell ref="E153:F153"/>
    <mergeCell ref="G153:H153"/>
    <mergeCell ref="E154:F154"/>
    <mergeCell ref="G154:H154"/>
    <mergeCell ref="D163:H163"/>
    <mergeCell ref="I163:L163"/>
    <mergeCell ref="E161:F161"/>
    <mergeCell ref="G161:H161"/>
    <mergeCell ref="E162:F162"/>
    <mergeCell ref="G162:H162"/>
    <mergeCell ref="I151:L151"/>
    <mergeCell ref="I152:L152"/>
    <mergeCell ref="I153:L153"/>
    <mergeCell ref="I154:L154"/>
    <mergeCell ref="I155:L155"/>
    <mergeCell ref="I156:L156"/>
    <mergeCell ref="I157:L157"/>
    <mergeCell ref="M154:N162"/>
    <mergeCell ref="E155:F155"/>
    <mergeCell ref="G155:H155"/>
    <mergeCell ref="E156:F156"/>
    <mergeCell ref="G156:H156"/>
    <mergeCell ref="A149:A160"/>
    <mergeCell ref="B149:B160"/>
    <mergeCell ref="C149:C160"/>
    <mergeCell ref="D149:D150"/>
    <mergeCell ref="E157:F157"/>
    <mergeCell ref="G157:H157"/>
    <mergeCell ref="E158:F158"/>
    <mergeCell ref="G158:H158"/>
    <mergeCell ref="E159:F159"/>
    <mergeCell ref="G159:H159"/>
    <mergeCell ref="E160:F160"/>
    <mergeCell ref="G160:H160"/>
    <mergeCell ref="E149:H150"/>
    <mergeCell ref="I149:L150"/>
    <mergeCell ref="I158:L158"/>
    <mergeCell ref="I159:L159"/>
    <mergeCell ref="I160:L160"/>
    <mergeCell ref="I161:L161"/>
    <mergeCell ref="I162:L162"/>
    <mergeCell ref="A144:B144"/>
    <mergeCell ref="E144:I144"/>
    <mergeCell ref="J144:N144"/>
    <mergeCell ref="A145:B145"/>
    <mergeCell ref="E145:G145"/>
    <mergeCell ref="H145:I145"/>
    <mergeCell ref="J145:L145"/>
    <mergeCell ref="M145:N145"/>
    <mergeCell ref="A146:C146"/>
    <mergeCell ref="D146:L146"/>
    <mergeCell ref="M146:M148"/>
    <mergeCell ref="N146:N148"/>
    <mergeCell ref="A147:A148"/>
    <mergeCell ref="B147:B148"/>
    <mergeCell ref="C147:C148"/>
    <mergeCell ref="D147:D148"/>
    <mergeCell ref="E147:L147"/>
    <mergeCell ref="E148:K148"/>
    <mergeCell ref="A140:N140"/>
    <mergeCell ref="A141:B141"/>
    <mergeCell ref="E141:I141"/>
    <mergeCell ref="J141:N141"/>
    <mergeCell ref="A142:B142"/>
    <mergeCell ref="E142:I142"/>
    <mergeCell ref="J142:N142"/>
    <mergeCell ref="A143:B143"/>
    <mergeCell ref="E143:I143"/>
    <mergeCell ref="J143:N143"/>
    <mergeCell ref="G101:H101"/>
    <mergeCell ref="I101:J101"/>
    <mergeCell ref="I107:L107"/>
    <mergeCell ref="I94:J94"/>
    <mergeCell ref="I95:J95"/>
    <mergeCell ref="I96:J96"/>
    <mergeCell ref="I97:J97"/>
    <mergeCell ref="I98:J98"/>
    <mergeCell ref="I99:J99"/>
    <mergeCell ref="I100:J100"/>
    <mergeCell ref="I102:J102"/>
    <mergeCell ref="I103:J103"/>
    <mergeCell ref="I104:J104"/>
    <mergeCell ref="I105:J105"/>
    <mergeCell ref="I106:J106"/>
    <mergeCell ref="E93:H93"/>
    <mergeCell ref="I93:K93"/>
    <mergeCell ref="A110:C110"/>
    <mergeCell ref="D110:H110"/>
    <mergeCell ref="J89:L89"/>
    <mergeCell ref="M89:N89"/>
    <mergeCell ref="C94:C105"/>
    <mergeCell ref="E107:F107"/>
    <mergeCell ref="G94:H94"/>
    <mergeCell ref="G95:H95"/>
    <mergeCell ref="G96:H96"/>
    <mergeCell ref="G97:H97"/>
    <mergeCell ref="G98:H98"/>
    <mergeCell ref="G99:H99"/>
    <mergeCell ref="G100:H100"/>
    <mergeCell ref="G102:H102"/>
    <mergeCell ref="G103:H103"/>
    <mergeCell ref="G104:H104"/>
    <mergeCell ref="G105:H105"/>
    <mergeCell ref="G106:H106"/>
    <mergeCell ref="G107:H107"/>
    <mergeCell ref="M97:N106"/>
    <mergeCell ref="E98:F98"/>
    <mergeCell ref="E99:F99"/>
    <mergeCell ref="E100:F100"/>
    <mergeCell ref="E102:F102"/>
    <mergeCell ref="E103:F103"/>
    <mergeCell ref="E104:F104"/>
    <mergeCell ref="E105:F105"/>
    <mergeCell ref="E106:F106"/>
    <mergeCell ref="E94:F94"/>
    <mergeCell ref="E95:F95"/>
    <mergeCell ref="E96:F96"/>
    <mergeCell ref="E97:F97"/>
    <mergeCell ref="E101:F101"/>
    <mergeCell ref="A88:B88"/>
    <mergeCell ref="E88:I88"/>
    <mergeCell ref="J88:N88"/>
    <mergeCell ref="A89:B89"/>
    <mergeCell ref="E89:G89"/>
    <mergeCell ref="H89:I89"/>
    <mergeCell ref="A90:C90"/>
    <mergeCell ref="D90:L90"/>
    <mergeCell ref="M90:M92"/>
    <mergeCell ref="N90:N92"/>
    <mergeCell ref="A91:A92"/>
    <mergeCell ref="B91:B92"/>
    <mergeCell ref="C91:C92"/>
    <mergeCell ref="D91:D92"/>
    <mergeCell ref="E91:L91"/>
    <mergeCell ref="E92:K92"/>
    <mergeCell ref="A86:B86"/>
    <mergeCell ref="E86:I86"/>
    <mergeCell ref="J86:N86"/>
    <mergeCell ref="A87:B87"/>
    <mergeCell ref="E87:I87"/>
    <mergeCell ref="J87:N87"/>
    <mergeCell ref="I82:J82"/>
    <mergeCell ref="A83:C83"/>
    <mergeCell ref="D83:H83"/>
    <mergeCell ref="A1:N1"/>
    <mergeCell ref="A84:N84"/>
    <mergeCell ref="A85:B85"/>
    <mergeCell ref="E85:I85"/>
    <mergeCell ref="J85:N85"/>
    <mergeCell ref="I66:J67"/>
    <mergeCell ref="K66:L67"/>
    <mergeCell ref="M66:M67"/>
    <mergeCell ref="N66:N67"/>
    <mergeCell ref="D68:D69"/>
    <mergeCell ref="E68:F69"/>
    <mergeCell ref="G68:H69"/>
    <mergeCell ref="I68:J69"/>
    <mergeCell ref="K68:L69"/>
    <mergeCell ref="M68:N69"/>
    <mergeCell ref="I70:J71"/>
    <mergeCell ref="K70:L71"/>
    <mergeCell ref="M70:N71"/>
    <mergeCell ref="D64:D65"/>
    <mergeCell ref="E64:L64"/>
    <mergeCell ref="E65:K65"/>
    <mergeCell ref="D66:D67"/>
    <mergeCell ref="E66:F67"/>
    <mergeCell ref="G66:H67"/>
    <mergeCell ref="D70:D71"/>
    <mergeCell ref="E70:F71"/>
    <mergeCell ref="G70:H71"/>
    <mergeCell ref="A66:A78"/>
    <mergeCell ref="B66:B78"/>
    <mergeCell ref="C66:C78"/>
    <mergeCell ref="A59:B59"/>
    <mergeCell ref="E59:I59"/>
    <mergeCell ref="J59:N59"/>
    <mergeCell ref="A60:B60"/>
    <mergeCell ref="E60:I60"/>
    <mergeCell ref="J60:N60"/>
    <mergeCell ref="A61:B61"/>
    <mergeCell ref="E61:I61"/>
    <mergeCell ref="J61:N61"/>
    <mergeCell ref="A62:B62"/>
    <mergeCell ref="E62:G62"/>
    <mergeCell ref="H62:I62"/>
    <mergeCell ref="J62:L62"/>
    <mergeCell ref="M62:N62"/>
    <mergeCell ref="A63:C63"/>
    <mergeCell ref="D63:L63"/>
    <mergeCell ref="M63:M65"/>
    <mergeCell ref="N63:N65"/>
    <mergeCell ref="A64:A65"/>
    <mergeCell ref="B64:B65"/>
    <mergeCell ref="C64:C65"/>
    <mergeCell ref="A57:N57"/>
    <mergeCell ref="A58:B58"/>
    <mergeCell ref="E58:I58"/>
    <mergeCell ref="J58:N58"/>
    <mergeCell ref="I55:J55"/>
    <mergeCell ref="A56:C56"/>
    <mergeCell ref="D56:H56"/>
    <mergeCell ref="D43:D44"/>
    <mergeCell ref="E43:F44"/>
    <mergeCell ref="G43:H44"/>
    <mergeCell ref="I43:J44"/>
    <mergeCell ref="A39:A51"/>
    <mergeCell ref="G39:H40"/>
    <mergeCell ref="I39:J40"/>
    <mergeCell ref="M39:M40"/>
    <mergeCell ref="N39:N40"/>
    <mergeCell ref="E41:F42"/>
    <mergeCell ref="G41:H42"/>
    <mergeCell ref="M41:N42"/>
    <mergeCell ref="M43:N44"/>
    <mergeCell ref="B39:B51"/>
    <mergeCell ref="C39:C51"/>
    <mergeCell ref="D39:D40"/>
    <mergeCell ref="E39:F40"/>
    <mergeCell ref="K43:L44"/>
    <mergeCell ref="D41:D42"/>
    <mergeCell ref="I41:J42"/>
    <mergeCell ref="K41:L42"/>
    <mergeCell ref="K39:L40"/>
    <mergeCell ref="A35:B35"/>
    <mergeCell ref="E35:G35"/>
    <mergeCell ref="H35:I35"/>
    <mergeCell ref="J35:L35"/>
    <mergeCell ref="M35:N35"/>
    <mergeCell ref="A36:C36"/>
    <mergeCell ref="D36:L36"/>
    <mergeCell ref="M36:M38"/>
    <mergeCell ref="N36:N38"/>
    <mergeCell ref="A37:A38"/>
    <mergeCell ref="B37:B38"/>
    <mergeCell ref="C37:C38"/>
    <mergeCell ref="D37:D38"/>
    <mergeCell ref="E37:L37"/>
    <mergeCell ref="E38:K38"/>
    <mergeCell ref="A33:B33"/>
    <mergeCell ref="E33:I33"/>
    <mergeCell ref="J33:N33"/>
    <mergeCell ref="A34:B34"/>
    <mergeCell ref="E34:I34"/>
    <mergeCell ref="J34:N34"/>
    <mergeCell ref="A31:B31"/>
    <mergeCell ref="E31:I31"/>
    <mergeCell ref="J31:N31"/>
    <mergeCell ref="A32:B32"/>
    <mergeCell ref="E32:I32"/>
    <mergeCell ref="J32:N32"/>
    <mergeCell ref="A10:A22"/>
    <mergeCell ref="B10:B22"/>
    <mergeCell ref="C10:C22"/>
    <mergeCell ref="D10:D11"/>
    <mergeCell ref="E10:F11"/>
    <mergeCell ref="A30:N30"/>
    <mergeCell ref="A29:C29"/>
    <mergeCell ref="D29:H29"/>
    <mergeCell ref="E12:F13"/>
    <mergeCell ref="G12:H13"/>
    <mergeCell ref="M12:N13"/>
    <mergeCell ref="I14:N17"/>
    <mergeCell ref="I28:J28"/>
    <mergeCell ref="G10:H11"/>
    <mergeCell ref="I10:J11"/>
    <mergeCell ref="K10:L11"/>
    <mergeCell ref="M10:M11"/>
    <mergeCell ref="N10:N11"/>
    <mergeCell ref="A6:B6"/>
    <mergeCell ref="E6:G6"/>
    <mergeCell ref="H6:I6"/>
    <mergeCell ref="J6:L6"/>
    <mergeCell ref="M6:N6"/>
    <mergeCell ref="A7:C7"/>
    <mergeCell ref="D7:L7"/>
    <mergeCell ref="M7:M9"/>
    <mergeCell ref="N7:N9"/>
    <mergeCell ref="A8:A9"/>
    <mergeCell ref="B8:B9"/>
    <mergeCell ref="C8:C9"/>
    <mergeCell ref="D8:D9"/>
    <mergeCell ref="E8:L8"/>
    <mergeCell ref="E9:K9"/>
    <mergeCell ref="A4:B4"/>
    <mergeCell ref="E4:I4"/>
    <mergeCell ref="J4:N4"/>
    <mergeCell ref="A5:B5"/>
    <mergeCell ref="E5:I5"/>
    <mergeCell ref="J5:N5"/>
    <mergeCell ref="A2:B2"/>
    <mergeCell ref="E2:I2"/>
    <mergeCell ref="J2:N2"/>
    <mergeCell ref="A3:B3"/>
    <mergeCell ref="E3:I3"/>
    <mergeCell ref="J3:N3"/>
    <mergeCell ref="A111:N111"/>
    <mergeCell ref="A112:B112"/>
    <mergeCell ref="E112:I112"/>
    <mergeCell ref="J112:N112"/>
    <mergeCell ref="A113:B113"/>
    <mergeCell ref="E113:I113"/>
    <mergeCell ref="J113:N113"/>
    <mergeCell ref="A114:B114"/>
    <mergeCell ref="E114:I114"/>
    <mergeCell ref="J114:N114"/>
    <mergeCell ref="A115:B115"/>
    <mergeCell ref="E115:I115"/>
    <mergeCell ref="J115:N115"/>
    <mergeCell ref="A116:B116"/>
    <mergeCell ref="E116:G116"/>
    <mergeCell ref="H116:I116"/>
    <mergeCell ref="J116:L116"/>
    <mergeCell ref="M116:N116"/>
    <mergeCell ref="A117:C117"/>
    <mergeCell ref="D117:L117"/>
    <mergeCell ref="M117:M119"/>
    <mergeCell ref="N117:N119"/>
    <mergeCell ref="A118:A119"/>
    <mergeCell ref="B118:B119"/>
    <mergeCell ref="C118:C119"/>
    <mergeCell ref="D118:D119"/>
    <mergeCell ref="E118:L118"/>
    <mergeCell ref="E119:K119"/>
    <mergeCell ref="N120:N121"/>
    <mergeCell ref="M122:N123"/>
    <mergeCell ref="I138:J138"/>
    <mergeCell ref="A139:C139"/>
    <mergeCell ref="D139:H139"/>
    <mergeCell ref="E122:H123"/>
    <mergeCell ref="A120:A132"/>
    <mergeCell ref="B120:B132"/>
    <mergeCell ref="C120:C132"/>
    <mergeCell ref="D120:D121"/>
    <mergeCell ref="E120:F121"/>
    <mergeCell ref="G120:H121"/>
    <mergeCell ref="I120:J121"/>
    <mergeCell ref="K120:L121"/>
    <mergeCell ref="M120:M121"/>
    <mergeCell ref="A169:N169"/>
    <mergeCell ref="A170:B170"/>
    <mergeCell ref="E170:I170"/>
    <mergeCell ref="J170:N170"/>
    <mergeCell ref="A171:B171"/>
    <mergeCell ref="E171:I171"/>
    <mergeCell ref="J171:N171"/>
    <mergeCell ref="A172:B172"/>
    <mergeCell ref="E172:I172"/>
    <mergeCell ref="J172:N172"/>
    <mergeCell ref="A173:B173"/>
    <mergeCell ref="E173:I173"/>
    <mergeCell ref="J173:N173"/>
    <mergeCell ref="A174:B174"/>
    <mergeCell ref="E174:G174"/>
    <mergeCell ref="H174:I174"/>
    <mergeCell ref="J174:L174"/>
    <mergeCell ref="M174:N174"/>
    <mergeCell ref="A175:C175"/>
    <mergeCell ref="D175:L175"/>
    <mergeCell ref="M175:M177"/>
    <mergeCell ref="N175:N177"/>
    <mergeCell ref="A176:A177"/>
    <mergeCell ref="B176:B177"/>
    <mergeCell ref="C176:C177"/>
    <mergeCell ref="D176:D177"/>
    <mergeCell ref="E176:L176"/>
    <mergeCell ref="E177:K177"/>
    <mergeCell ref="I189:L189"/>
    <mergeCell ref="E190:F190"/>
    <mergeCell ref="G190:H190"/>
    <mergeCell ref="I190:L190"/>
    <mergeCell ref="E191:F191"/>
    <mergeCell ref="G191:H191"/>
    <mergeCell ref="A178:A189"/>
    <mergeCell ref="B178:B189"/>
    <mergeCell ref="C178:C189"/>
    <mergeCell ref="D178:D179"/>
    <mergeCell ref="E178:H179"/>
    <mergeCell ref="I178:L179"/>
    <mergeCell ref="E180:F180"/>
    <mergeCell ref="G180:H180"/>
    <mergeCell ref="I180:L180"/>
    <mergeCell ref="E181:F181"/>
    <mergeCell ref="G181:H181"/>
    <mergeCell ref="I181:L181"/>
    <mergeCell ref="E182:F182"/>
    <mergeCell ref="G182:H182"/>
    <mergeCell ref="I182:L182"/>
    <mergeCell ref="E183:F183"/>
    <mergeCell ref="G183:H183"/>
    <mergeCell ref="I183:L183"/>
    <mergeCell ref="I191:L191"/>
    <mergeCell ref="D192:H192"/>
    <mergeCell ref="I192:L192"/>
    <mergeCell ref="I195:J195"/>
    <mergeCell ref="A196:C196"/>
    <mergeCell ref="D196:H196"/>
    <mergeCell ref="M183:N191"/>
    <mergeCell ref="E184:F184"/>
    <mergeCell ref="G184:H184"/>
    <mergeCell ref="I184:L184"/>
    <mergeCell ref="E185:F185"/>
    <mergeCell ref="G185:H185"/>
    <mergeCell ref="I185:L185"/>
    <mergeCell ref="E186:F186"/>
    <mergeCell ref="G186:H186"/>
    <mergeCell ref="I186:L186"/>
    <mergeCell ref="E187:F187"/>
    <mergeCell ref="G187:H187"/>
    <mergeCell ref="I187:L187"/>
    <mergeCell ref="E188:F188"/>
    <mergeCell ref="G188:H188"/>
    <mergeCell ref="I188:L188"/>
    <mergeCell ref="E189:F189"/>
    <mergeCell ref="G189:H189"/>
    <mergeCell ref="A256:N256"/>
    <mergeCell ref="A257:B257"/>
    <mergeCell ref="E257:I257"/>
    <mergeCell ref="J257:N257"/>
    <mergeCell ref="A258:B258"/>
    <mergeCell ref="E258:I258"/>
    <mergeCell ref="J258:N258"/>
    <mergeCell ref="A259:B259"/>
    <mergeCell ref="E259:I259"/>
    <mergeCell ref="J259:N259"/>
    <mergeCell ref="A260:B260"/>
    <mergeCell ref="E260:I260"/>
    <mergeCell ref="J260:N260"/>
    <mergeCell ref="A261:B261"/>
    <mergeCell ref="E261:G261"/>
    <mergeCell ref="H261:I261"/>
    <mergeCell ref="J261:L261"/>
    <mergeCell ref="M261:N261"/>
    <mergeCell ref="A262:C262"/>
    <mergeCell ref="D262:L262"/>
    <mergeCell ref="M262:M264"/>
    <mergeCell ref="N262:N264"/>
    <mergeCell ref="A263:A264"/>
    <mergeCell ref="B263:B264"/>
    <mergeCell ref="C263:C264"/>
    <mergeCell ref="D263:D264"/>
    <mergeCell ref="E263:L263"/>
    <mergeCell ref="E264:K264"/>
    <mergeCell ref="I281:J281"/>
    <mergeCell ref="A282:C282"/>
    <mergeCell ref="D282:H282"/>
    <mergeCell ref="M265:N266"/>
    <mergeCell ref="K282:N282"/>
    <mergeCell ref="H270:N273"/>
    <mergeCell ref="A265:A275"/>
    <mergeCell ref="B265:B275"/>
    <mergeCell ref="C265:C275"/>
    <mergeCell ref="D265:D266"/>
    <mergeCell ref="A283:N283"/>
    <mergeCell ref="A284:B284"/>
    <mergeCell ref="E284:I284"/>
    <mergeCell ref="J284:N284"/>
    <mergeCell ref="A285:B285"/>
    <mergeCell ref="E285:I285"/>
    <mergeCell ref="J285:N285"/>
    <mergeCell ref="A286:B286"/>
    <mergeCell ref="E286:I286"/>
    <mergeCell ref="J286:N286"/>
    <mergeCell ref="A287:B287"/>
    <mergeCell ref="E287:I287"/>
    <mergeCell ref="J287:N287"/>
    <mergeCell ref="A288:B288"/>
    <mergeCell ref="E288:G288"/>
    <mergeCell ref="H288:I288"/>
    <mergeCell ref="J288:L288"/>
    <mergeCell ref="M288:N288"/>
    <mergeCell ref="A289:C289"/>
    <mergeCell ref="D289:L289"/>
    <mergeCell ref="M289:M291"/>
    <mergeCell ref="N289:N291"/>
    <mergeCell ref="A290:A291"/>
    <mergeCell ref="B290:B291"/>
    <mergeCell ref="C290:C291"/>
    <mergeCell ref="D290:D291"/>
    <mergeCell ref="E290:L290"/>
    <mergeCell ref="E291:K291"/>
    <mergeCell ref="N292:N293"/>
    <mergeCell ref="E294:H295"/>
    <mergeCell ref="M294:N295"/>
    <mergeCell ref="I310:J310"/>
    <mergeCell ref="A311:C311"/>
    <mergeCell ref="D311:H311"/>
    <mergeCell ref="K311:N311"/>
    <mergeCell ref="A292:A304"/>
    <mergeCell ref="B292:B304"/>
    <mergeCell ref="C292:C304"/>
    <mergeCell ref="D292:D293"/>
    <mergeCell ref="E292:F293"/>
    <mergeCell ref="G292:H293"/>
    <mergeCell ref="I292:J293"/>
    <mergeCell ref="K292:L293"/>
    <mergeCell ref="M292:M293"/>
    <mergeCell ref="A341:N341"/>
    <mergeCell ref="A342:B342"/>
    <mergeCell ref="E342:I342"/>
    <mergeCell ref="J342:N342"/>
    <mergeCell ref="A343:B343"/>
    <mergeCell ref="E343:I343"/>
    <mergeCell ref="J343:N343"/>
    <mergeCell ref="A344:B344"/>
    <mergeCell ref="E344:I344"/>
    <mergeCell ref="J344:N344"/>
    <mergeCell ref="A345:B345"/>
    <mergeCell ref="E345:I345"/>
    <mergeCell ref="J345:N345"/>
    <mergeCell ref="A346:B346"/>
    <mergeCell ref="E346:G346"/>
    <mergeCell ref="H346:I346"/>
    <mergeCell ref="J346:L346"/>
    <mergeCell ref="M346:N346"/>
    <mergeCell ref="A347:C347"/>
    <mergeCell ref="D347:L347"/>
    <mergeCell ref="M347:M349"/>
    <mergeCell ref="N347:N349"/>
    <mergeCell ref="A348:A349"/>
    <mergeCell ref="B348:B349"/>
    <mergeCell ref="C348:C349"/>
    <mergeCell ref="D348:D349"/>
    <mergeCell ref="E348:L348"/>
    <mergeCell ref="E349:K349"/>
    <mergeCell ref="N350:N351"/>
    <mergeCell ref="E352:H353"/>
    <mergeCell ref="M352:N353"/>
    <mergeCell ref="I368:J368"/>
    <mergeCell ref="A369:C369"/>
    <mergeCell ref="D369:H369"/>
    <mergeCell ref="K369:N369"/>
    <mergeCell ref="A350:A362"/>
    <mergeCell ref="B350:B362"/>
    <mergeCell ref="C350:C362"/>
    <mergeCell ref="D350:D351"/>
    <mergeCell ref="E350:F351"/>
    <mergeCell ref="G350:H351"/>
    <mergeCell ref="I350:J351"/>
    <mergeCell ref="K350:L351"/>
    <mergeCell ref="M350:M351"/>
    <mergeCell ref="A399:N399"/>
    <mergeCell ref="A400:B400"/>
    <mergeCell ref="E400:I400"/>
    <mergeCell ref="J400:N400"/>
    <mergeCell ref="A401:B401"/>
    <mergeCell ref="E401:I401"/>
    <mergeCell ref="J401:N401"/>
    <mergeCell ref="A402:B402"/>
    <mergeCell ref="E402:I402"/>
    <mergeCell ref="J402:N402"/>
    <mergeCell ref="A403:B403"/>
    <mergeCell ref="E403:I403"/>
    <mergeCell ref="J403:N403"/>
    <mergeCell ref="A404:B404"/>
    <mergeCell ref="E404:G404"/>
    <mergeCell ref="H404:I404"/>
    <mergeCell ref="J404:L404"/>
    <mergeCell ref="M404:N404"/>
    <mergeCell ref="A405:C405"/>
    <mergeCell ref="D405:L405"/>
    <mergeCell ref="M405:M407"/>
    <mergeCell ref="N405:N407"/>
    <mergeCell ref="A406:A407"/>
    <mergeCell ref="B406:B407"/>
    <mergeCell ref="C406:C407"/>
    <mergeCell ref="D406:D407"/>
    <mergeCell ref="E406:L406"/>
    <mergeCell ref="E407:K407"/>
    <mergeCell ref="N408:N409"/>
    <mergeCell ref="E410:H411"/>
    <mergeCell ref="M410:N411"/>
    <mergeCell ref="I426:J426"/>
    <mergeCell ref="A427:C427"/>
    <mergeCell ref="D427:H427"/>
    <mergeCell ref="K427:N427"/>
    <mergeCell ref="H414:M418"/>
    <mergeCell ref="A408:A420"/>
    <mergeCell ref="B408:B420"/>
    <mergeCell ref="C408:C420"/>
    <mergeCell ref="D408:D409"/>
    <mergeCell ref="E408:F409"/>
    <mergeCell ref="G408:H409"/>
    <mergeCell ref="I408:J409"/>
    <mergeCell ref="K408:L409"/>
    <mergeCell ref="M408:M409"/>
    <mergeCell ref="A428:N428"/>
    <mergeCell ref="A429:B429"/>
    <mergeCell ref="E429:I429"/>
    <mergeCell ref="J429:N429"/>
    <mergeCell ref="A430:B430"/>
    <mergeCell ref="E430:I430"/>
    <mergeCell ref="J430:N430"/>
    <mergeCell ref="A431:B431"/>
    <mergeCell ref="E431:I431"/>
    <mergeCell ref="J431:N431"/>
    <mergeCell ref="A432:B432"/>
    <mergeCell ref="E432:I432"/>
    <mergeCell ref="J432:N432"/>
    <mergeCell ref="A433:B433"/>
    <mergeCell ref="E433:G433"/>
    <mergeCell ref="H433:I433"/>
    <mergeCell ref="J433:L433"/>
    <mergeCell ref="M433:N433"/>
    <mergeCell ref="A434:C434"/>
    <mergeCell ref="D434:L434"/>
    <mergeCell ref="M434:M436"/>
    <mergeCell ref="N434:N436"/>
    <mergeCell ref="A435:A436"/>
    <mergeCell ref="B435:B436"/>
    <mergeCell ref="C435:C436"/>
    <mergeCell ref="D435:D436"/>
    <mergeCell ref="E435:L435"/>
    <mergeCell ref="E436:K436"/>
    <mergeCell ref="N437:N438"/>
    <mergeCell ref="E439:H440"/>
    <mergeCell ref="M439:N440"/>
    <mergeCell ref="I455:J455"/>
    <mergeCell ref="A456:C456"/>
    <mergeCell ref="D456:H456"/>
    <mergeCell ref="A454:C454"/>
    <mergeCell ref="D454:H454"/>
    <mergeCell ref="A437:A449"/>
    <mergeCell ref="B437:B449"/>
    <mergeCell ref="C437:C449"/>
    <mergeCell ref="D437:D438"/>
    <mergeCell ref="E437:F438"/>
    <mergeCell ref="G437:H438"/>
    <mergeCell ref="I437:J438"/>
    <mergeCell ref="K437:L438"/>
    <mergeCell ref="M437:M438"/>
  </mergeCells>
  <pageMargins left="0.70866141732283472" right="0.70866141732283472" top="0.74803149606299213" bottom="0.74803149606299213" header="0.31496062992125984" footer="0.31496062992125984"/>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8"/>
  <sheetViews>
    <sheetView zoomScale="85" zoomScaleNormal="85" workbookViewId="0">
      <selection activeCell="K33" sqref="K33"/>
    </sheetView>
  </sheetViews>
  <sheetFormatPr defaultRowHeight="15"/>
  <cols>
    <col min="1" max="1" width="10.42578125" customWidth="1"/>
    <col min="2" max="2" width="7.5703125" customWidth="1"/>
    <col min="3" max="3" width="6.42578125" customWidth="1"/>
    <col min="4" max="4" width="6.7109375" customWidth="1"/>
    <col min="5" max="5" width="10" customWidth="1"/>
    <col min="6" max="8" width="6.7109375" customWidth="1"/>
    <col min="14" max="15" width="6.7109375" customWidth="1"/>
    <col min="16" max="16" width="10.7109375" customWidth="1"/>
    <col min="17" max="17" width="8.42578125" customWidth="1"/>
    <col min="18" max="18" width="15" customWidth="1"/>
  </cols>
  <sheetData>
    <row r="1" spans="1:26">
      <c r="A1" s="1482" t="s">
        <v>386</v>
      </c>
      <c r="B1" s="1482"/>
      <c r="C1" s="1482"/>
      <c r="D1" s="1482"/>
      <c r="E1" s="1482"/>
      <c r="F1" s="1482"/>
      <c r="G1" s="1482"/>
      <c r="H1" s="1482"/>
      <c r="I1" s="1482"/>
      <c r="J1" s="1482"/>
      <c r="K1" s="1482"/>
      <c r="L1" s="1482"/>
      <c r="M1" s="1482"/>
      <c r="N1" s="1482"/>
      <c r="O1" s="1482"/>
      <c r="P1" s="1482"/>
      <c r="Q1" s="1482"/>
      <c r="R1" s="1482"/>
    </row>
    <row r="2" spans="1:26">
      <c r="A2" s="1482"/>
      <c r="B2" s="1482"/>
      <c r="C2" s="1482"/>
      <c r="D2" s="1482"/>
      <c r="E2" s="1482"/>
      <c r="F2" s="1482"/>
      <c r="G2" s="1482"/>
      <c r="H2" s="1482"/>
      <c r="I2" s="1482"/>
      <c r="J2" s="1482"/>
      <c r="K2" s="1482"/>
      <c r="L2" s="1482"/>
      <c r="M2" s="1482"/>
      <c r="N2" s="1482"/>
      <c r="O2" s="1482"/>
      <c r="P2" s="1482"/>
      <c r="Q2" s="1482"/>
      <c r="R2" s="1482"/>
    </row>
    <row r="3" spans="1:26" ht="26.25">
      <c r="A3" s="1483" t="s">
        <v>387</v>
      </c>
      <c r="B3" s="1483"/>
      <c r="C3" s="1483"/>
      <c r="D3" s="1483"/>
      <c r="E3" s="1483"/>
      <c r="F3" s="1483"/>
      <c r="G3" s="1483"/>
      <c r="H3" s="1483"/>
      <c r="I3" s="1483"/>
      <c r="J3" s="1483"/>
      <c r="K3" s="1483"/>
      <c r="L3" s="1483"/>
      <c r="M3" s="1483"/>
      <c r="N3" s="1483"/>
      <c r="O3" s="1483"/>
      <c r="P3" s="1483"/>
      <c r="Q3" s="1483"/>
      <c r="R3" s="1483"/>
    </row>
    <row r="4" spans="1:26" ht="22.5">
      <c r="A4" s="502"/>
      <c r="B4" s="502"/>
      <c r="C4" s="1485" t="s">
        <v>402</v>
      </c>
      <c r="D4" s="1485"/>
      <c r="E4" s="1485"/>
      <c r="F4" s="1484" t="s">
        <v>401</v>
      </c>
      <c r="G4" s="1484"/>
      <c r="H4" s="1484"/>
      <c r="I4" s="1484"/>
      <c r="J4" s="1484"/>
      <c r="K4" s="1485" t="s">
        <v>419</v>
      </c>
      <c r="L4" s="1485"/>
      <c r="M4" s="1485"/>
      <c r="N4" s="1485"/>
      <c r="O4" s="1485"/>
      <c r="P4" s="1485"/>
      <c r="Q4" s="1485"/>
      <c r="R4" s="502"/>
    </row>
    <row r="5" spans="1:26" ht="24" thickBot="1">
      <c r="A5" s="506" t="s">
        <v>389</v>
      </c>
      <c r="B5" s="499" t="s">
        <v>390</v>
      </c>
      <c r="C5" s="499" t="s">
        <v>102</v>
      </c>
      <c r="D5" s="499" t="s">
        <v>391</v>
      </c>
      <c r="E5" s="506" t="s">
        <v>392</v>
      </c>
      <c r="F5" s="499" t="s">
        <v>393</v>
      </c>
      <c r="G5" s="499" t="s">
        <v>74</v>
      </c>
      <c r="H5" s="499" t="s">
        <v>72</v>
      </c>
      <c r="I5" s="499" t="s">
        <v>394</v>
      </c>
      <c r="J5" s="499" t="s">
        <v>395</v>
      </c>
      <c r="K5" s="499" t="s">
        <v>396</v>
      </c>
      <c r="L5" s="499" t="s">
        <v>397</v>
      </c>
      <c r="M5" s="499" t="s">
        <v>398</v>
      </c>
      <c r="N5" s="499" t="s">
        <v>73</v>
      </c>
      <c r="O5" s="499" t="s">
        <v>31</v>
      </c>
      <c r="P5" s="499" t="s">
        <v>399</v>
      </c>
      <c r="Q5" s="499" t="s">
        <v>400</v>
      </c>
      <c r="R5" s="499" t="s">
        <v>388</v>
      </c>
    </row>
    <row r="6" spans="1:26" ht="24.75" thickBot="1">
      <c r="A6" s="508">
        <f>SUM(E6-B6)</f>
        <v>49069.15</v>
      </c>
      <c r="B6" s="505">
        <f>SUM(C6,D6)</f>
        <v>230.85000000000002</v>
      </c>
      <c r="C6" s="501">
        <f>SUM(P6*0.25%)</f>
        <v>25.650000000000002</v>
      </c>
      <c r="D6" s="509">
        <f>SUM(P6*2%)</f>
        <v>205.20000000000002</v>
      </c>
      <c r="E6" s="510">
        <f>SUM(F6:P6)</f>
        <v>49300</v>
      </c>
      <c r="F6" s="488">
        <v>15390</v>
      </c>
      <c r="G6" s="209">
        <v>6000</v>
      </c>
      <c r="H6" s="209">
        <v>9000</v>
      </c>
      <c r="I6" s="209">
        <f>SUM(P6*0.1)</f>
        <v>1026</v>
      </c>
      <c r="J6" s="209">
        <f>SUM(P6*0.1)</f>
        <v>1026</v>
      </c>
      <c r="K6" s="209">
        <f>SUM(P6*0.1)</f>
        <v>1026</v>
      </c>
      <c r="L6" s="209">
        <f>SUM(P6*0.1)</f>
        <v>1026</v>
      </c>
      <c r="M6" s="209">
        <v>859</v>
      </c>
      <c r="N6" s="209">
        <v>1500</v>
      </c>
      <c r="O6" s="209">
        <v>2187</v>
      </c>
      <c r="P6" s="209">
        <v>10260</v>
      </c>
      <c r="Q6" s="209" t="s">
        <v>376</v>
      </c>
      <c r="R6" s="489" t="s">
        <v>403</v>
      </c>
    </row>
    <row r="7" spans="1:26" ht="24">
      <c r="A7" s="507"/>
      <c r="B7" s="209"/>
      <c r="C7" s="209"/>
      <c r="D7" s="209"/>
      <c r="E7" s="507"/>
      <c r="F7" s="209"/>
      <c r="G7" s="209"/>
      <c r="H7" s="209"/>
      <c r="I7" s="209"/>
      <c r="J7" s="209"/>
      <c r="K7" s="209"/>
      <c r="L7" s="209"/>
      <c r="M7" s="209"/>
      <c r="N7" s="209"/>
      <c r="O7" s="1471" t="s">
        <v>417</v>
      </c>
      <c r="P7" s="1472"/>
      <c r="Q7" s="1472"/>
      <c r="R7" s="1473"/>
    </row>
    <row r="8" spans="1:26" ht="24" customHeight="1">
      <c r="A8" s="209"/>
      <c r="B8" s="209"/>
      <c r="C8" s="209"/>
      <c r="D8" s="209"/>
      <c r="E8" s="209"/>
      <c r="F8" s="209"/>
      <c r="G8" s="209"/>
      <c r="H8" s="209"/>
      <c r="I8" s="209"/>
      <c r="J8" s="209"/>
      <c r="K8" s="209"/>
      <c r="L8" s="209"/>
      <c r="M8" s="209"/>
      <c r="N8" s="209"/>
      <c r="O8" s="1471" t="s">
        <v>418</v>
      </c>
      <c r="P8" s="1472"/>
      <c r="Q8" s="1472"/>
      <c r="R8" s="1473"/>
      <c r="S8" s="500"/>
    </row>
    <row r="9" spans="1:26" ht="24" customHeight="1">
      <c r="A9" s="209"/>
      <c r="B9" s="209"/>
      <c r="C9" s="209"/>
      <c r="D9" s="209"/>
      <c r="E9" s="209"/>
      <c r="F9" s="209"/>
      <c r="G9" s="209"/>
      <c r="H9" s="209"/>
      <c r="I9" s="209"/>
      <c r="J9" s="209"/>
      <c r="K9" s="209"/>
      <c r="L9" s="209"/>
      <c r="M9" s="209"/>
      <c r="N9" s="209"/>
      <c r="O9" s="1486"/>
      <c r="P9" s="1487"/>
      <c r="Q9" s="1487"/>
      <c r="R9" s="1488"/>
      <c r="S9" s="500"/>
    </row>
    <row r="10" spans="1:26" ht="24" customHeight="1">
      <c r="A10" s="209"/>
      <c r="B10" s="209"/>
      <c r="C10" s="209"/>
      <c r="D10" s="209"/>
      <c r="E10" s="209"/>
      <c r="F10" s="209"/>
      <c r="G10" s="209"/>
      <c r="H10" s="209"/>
      <c r="I10" s="209"/>
      <c r="J10" s="209"/>
      <c r="K10" s="209"/>
      <c r="L10" s="209"/>
      <c r="M10" s="209"/>
      <c r="N10" s="209"/>
      <c r="O10" s="1486"/>
      <c r="P10" s="1487"/>
      <c r="Q10" s="1487"/>
      <c r="R10" s="1488"/>
      <c r="S10" s="500"/>
    </row>
    <row r="11" spans="1:26" ht="24" customHeight="1">
      <c r="A11" s="209"/>
      <c r="B11" s="209"/>
      <c r="C11" s="209"/>
      <c r="D11" s="209"/>
      <c r="E11" s="209"/>
      <c r="F11" s="209"/>
      <c r="G11" s="209"/>
      <c r="H11" s="209"/>
      <c r="I11" s="209"/>
      <c r="J11" s="209"/>
      <c r="K11" s="209"/>
      <c r="L11" s="209"/>
      <c r="M11" s="209"/>
      <c r="N11" s="209"/>
      <c r="O11" s="1486"/>
      <c r="P11" s="1487"/>
      <c r="Q11" s="1487"/>
      <c r="R11" s="1488"/>
      <c r="S11" s="500"/>
    </row>
    <row r="12" spans="1:26" ht="24" customHeight="1">
      <c r="A12" s="500"/>
      <c r="B12" s="500"/>
      <c r="C12" s="500"/>
      <c r="D12" s="500"/>
      <c r="E12" s="500"/>
      <c r="F12" s="500"/>
      <c r="G12" s="500"/>
      <c r="H12" s="500"/>
      <c r="I12" s="500"/>
      <c r="J12" s="500"/>
      <c r="K12" s="500"/>
      <c r="L12" s="500"/>
      <c r="M12" s="500"/>
      <c r="N12" s="500"/>
      <c r="O12" s="500"/>
      <c r="P12" s="500"/>
      <c r="Q12" s="500"/>
      <c r="R12" s="500"/>
      <c r="S12" s="500"/>
    </row>
    <row r="13" spans="1:26" ht="24" customHeight="1">
      <c r="A13" s="504">
        <f t="shared" ref="A13" si="0">SUM(A6:A12)</f>
        <v>49069.15</v>
      </c>
      <c r="B13" s="1481" t="s">
        <v>406</v>
      </c>
      <c r="C13" s="1481"/>
      <c r="D13" s="1481"/>
      <c r="E13" s="1481"/>
      <c r="F13" s="503"/>
      <c r="G13" s="503"/>
      <c r="H13" s="503"/>
      <c r="I13" s="1480" t="s">
        <v>408</v>
      </c>
      <c r="J13" s="1480"/>
      <c r="K13" s="1480"/>
      <c r="L13" s="1480" t="s">
        <v>407</v>
      </c>
      <c r="M13" s="1480"/>
      <c r="N13" s="503"/>
      <c r="O13" s="1480" t="s">
        <v>405</v>
      </c>
      <c r="P13" s="1480"/>
      <c r="Q13" s="1480"/>
      <c r="R13" s="503" t="s">
        <v>404</v>
      </c>
      <c r="S13" s="500"/>
      <c r="T13" s="11"/>
      <c r="U13" s="11"/>
      <c r="V13" s="11"/>
      <c r="W13" s="11"/>
      <c r="X13" s="11"/>
      <c r="Y13" s="11"/>
      <c r="Z13" s="11"/>
    </row>
    <row r="14" spans="1:26" ht="24" customHeight="1">
      <c r="A14" s="500"/>
      <c r="B14" s="500"/>
      <c r="C14" s="500"/>
      <c r="D14" s="500"/>
      <c r="E14" s="500"/>
      <c r="F14" s="500"/>
      <c r="G14" s="500"/>
      <c r="H14" s="500"/>
      <c r="I14" s="500"/>
      <c r="J14" s="500"/>
      <c r="K14" s="500"/>
      <c r="L14" s="500"/>
      <c r="M14" s="500"/>
      <c r="N14" s="500"/>
      <c r="O14" s="500"/>
      <c r="P14" s="500"/>
      <c r="Q14" s="500"/>
      <c r="R14" s="500"/>
      <c r="S14" s="500"/>
      <c r="T14" s="11"/>
      <c r="U14" s="11"/>
      <c r="V14" s="11"/>
      <c r="W14" s="11"/>
      <c r="X14" s="11"/>
      <c r="Y14" s="11"/>
      <c r="Z14" s="11"/>
    </row>
    <row r="15" spans="1:26" ht="18" customHeight="1">
      <c r="A15" s="500"/>
      <c r="B15" s="500"/>
      <c r="C15" s="500"/>
      <c r="D15" s="500"/>
      <c r="E15" s="500"/>
      <c r="F15" s="500"/>
      <c r="G15" s="500"/>
      <c r="H15" s="500"/>
      <c r="I15" s="500"/>
      <c r="J15" s="500"/>
      <c r="K15" s="500"/>
      <c r="L15" s="500"/>
      <c r="M15" s="1474" t="s">
        <v>409</v>
      </c>
      <c r="N15" s="1474"/>
      <c r="O15" s="1474"/>
      <c r="P15" s="1474"/>
      <c r="Q15" s="1474"/>
      <c r="R15" s="1474"/>
      <c r="S15" s="500"/>
      <c r="T15" s="11"/>
      <c r="U15" s="11"/>
      <c r="V15" s="11"/>
      <c r="W15" s="11"/>
      <c r="X15" s="11"/>
      <c r="Y15" s="11"/>
      <c r="Z15" s="11"/>
    </row>
    <row r="16" spans="1:26" ht="18" customHeight="1">
      <c r="A16" s="500"/>
      <c r="B16" s="500"/>
      <c r="C16" s="500"/>
      <c r="D16" s="1474" t="s">
        <v>410</v>
      </c>
      <c r="E16" s="1474"/>
      <c r="F16" s="1474"/>
      <c r="G16" s="1474"/>
      <c r="H16" s="1474"/>
      <c r="I16" s="1474"/>
      <c r="J16" s="1474"/>
      <c r="K16" s="1474"/>
      <c r="L16" s="1474"/>
      <c r="M16" s="1474"/>
      <c r="N16" s="1474"/>
      <c r="O16" s="1474"/>
      <c r="P16" s="1474"/>
      <c r="Q16" s="1474"/>
      <c r="R16" s="1474"/>
      <c r="S16" s="500"/>
      <c r="T16" s="11"/>
      <c r="U16" s="11"/>
      <c r="V16" s="11"/>
      <c r="W16" s="11"/>
      <c r="X16" s="11"/>
      <c r="Y16" s="11"/>
      <c r="Z16" s="11"/>
    </row>
    <row r="17" spans="1:26" ht="18" customHeight="1">
      <c r="A17" s="1189" t="s">
        <v>416</v>
      </c>
      <c r="B17" s="1189"/>
      <c r="C17" s="1189"/>
      <c r="D17" s="1474" t="s">
        <v>411</v>
      </c>
      <c r="E17" s="1474"/>
      <c r="F17" s="1474"/>
      <c r="G17" s="1474"/>
      <c r="H17" s="1474"/>
      <c r="I17" s="1474"/>
      <c r="J17" s="1474"/>
      <c r="K17" s="1474"/>
      <c r="L17" s="1474"/>
      <c r="M17" s="1474"/>
      <c r="N17" s="1474"/>
      <c r="O17" s="1474"/>
      <c r="P17" s="1474"/>
      <c r="Q17" s="1474"/>
      <c r="R17" s="1474"/>
      <c r="S17" s="500"/>
      <c r="T17" s="11"/>
      <c r="U17" s="11"/>
      <c r="V17" s="11"/>
      <c r="W17" s="11"/>
      <c r="X17" s="11"/>
      <c r="Y17" s="11"/>
      <c r="Z17" s="11"/>
    </row>
    <row r="18" spans="1:26" ht="18" customHeight="1">
      <c r="A18" s="1470" t="s">
        <v>420</v>
      </c>
      <c r="B18" s="1470"/>
      <c r="C18" s="1470"/>
      <c r="D18" s="1474" t="s">
        <v>412</v>
      </c>
      <c r="E18" s="1474"/>
      <c r="F18" s="1474"/>
      <c r="G18" s="1474"/>
      <c r="H18" s="1474"/>
      <c r="I18" s="1474"/>
      <c r="J18" s="1474"/>
      <c r="K18" s="1474"/>
      <c r="L18" s="1474"/>
      <c r="M18" s="1474"/>
      <c r="N18" s="1474"/>
      <c r="O18" s="1474"/>
      <c r="P18" s="1474"/>
      <c r="Q18" s="1474"/>
      <c r="R18" s="1474"/>
      <c r="S18" s="500"/>
      <c r="T18" s="11"/>
      <c r="U18" s="11"/>
      <c r="V18" s="11"/>
      <c r="W18" s="11"/>
      <c r="X18" s="11"/>
      <c r="Y18" s="11"/>
      <c r="Z18" s="11"/>
    </row>
    <row r="19" spans="1:26" ht="18" customHeight="1">
      <c r="A19" s="500"/>
      <c r="B19" s="500"/>
      <c r="C19" s="500"/>
      <c r="D19" s="1474" t="s">
        <v>413</v>
      </c>
      <c r="E19" s="1474"/>
      <c r="F19" s="1474"/>
      <c r="G19" s="1474"/>
      <c r="H19" s="1474"/>
      <c r="I19" s="1474"/>
      <c r="J19" s="1474"/>
      <c r="K19" s="1474"/>
      <c r="L19" s="1474"/>
      <c r="M19" s="1474"/>
      <c r="N19" s="1474"/>
      <c r="O19" s="1474"/>
      <c r="P19" s="1474"/>
      <c r="Q19" s="1474"/>
      <c r="R19" s="1474"/>
      <c r="S19" s="500"/>
      <c r="T19" s="11"/>
      <c r="U19" s="11"/>
      <c r="V19" s="11"/>
      <c r="W19" s="11"/>
      <c r="X19" s="11"/>
      <c r="Y19" s="11"/>
      <c r="Z19" s="11"/>
    </row>
    <row r="20" spans="1:26" ht="18" customHeight="1">
      <c r="A20" s="500"/>
      <c r="B20" s="500"/>
      <c r="C20" s="500"/>
      <c r="D20" s="1474"/>
      <c r="E20" s="1474"/>
      <c r="F20" s="1474"/>
      <c r="G20" s="1474"/>
      <c r="H20" s="1474"/>
      <c r="I20" s="1474"/>
      <c r="J20" s="1474"/>
      <c r="K20" s="1474"/>
      <c r="L20" s="1474"/>
      <c r="M20" s="1474"/>
      <c r="N20" s="1474"/>
      <c r="O20" s="1474"/>
      <c r="P20" s="1474"/>
      <c r="Q20" s="1474"/>
      <c r="R20" s="1474"/>
      <c r="S20" s="500"/>
      <c r="T20" s="11"/>
      <c r="U20" s="11"/>
      <c r="V20" s="11"/>
      <c r="W20" s="11"/>
      <c r="X20" s="11"/>
      <c r="Y20" s="11"/>
      <c r="Z20" s="11"/>
    </row>
    <row r="21" spans="1:26" ht="18" customHeight="1">
      <c r="A21" s="500"/>
      <c r="B21" s="500"/>
      <c r="C21" s="500"/>
      <c r="D21" s="500"/>
      <c r="E21" s="500"/>
      <c r="F21" s="500"/>
      <c r="G21" s="500"/>
      <c r="H21" s="500"/>
      <c r="I21" s="500"/>
      <c r="J21" s="500"/>
      <c r="K21" s="500"/>
      <c r="L21" s="500"/>
      <c r="M21" s="500"/>
      <c r="N21" s="500"/>
      <c r="O21" s="500"/>
      <c r="P21" s="500"/>
      <c r="Q21" s="500"/>
      <c r="R21" s="500"/>
      <c r="S21" s="500"/>
      <c r="T21" s="11"/>
      <c r="U21" s="11"/>
      <c r="V21" s="11"/>
      <c r="W21" s="11"/>
      <c r="X21" s="11"/>
      <c r="Y21" s="11"/>
      <c r="Z21" s="11"/>
    </row>
    <row r="22" spans="1:26" ht="18" customHeight="1">
      <c r="A22" s="500"/>
      <c r="B22" s="500"/>
      <c r="C22" s="500"/>
      <c r="D22" s="500"/>
      <c r="E22" s="500"/>
      <c r="F22" s="500"/>
      <c r="G22" s="500"/>
      <c r="H22" s="500"/>
      <c r="I22" s="500"/>
      <c r="J22" s="1478">
        <f>SUM(A13)</f>
        <v>49069.15</v>
      </c>
      <c r="K22" s="1479"/>
      <c r="L22" s="1477" t="s">
        <v>415</v>
      </c>
      <c r="M22" s="1477"/>
      <c r="N22" s="1477"/>
      <c r="O22" s="1475">
        <v>44769</v>
      </c>
      <c r="P22" s="1476"/>
      <c r="Q22" s="1476"/>
      <c r="R22" s="503" t="s">
        <v>414</v>
      </c>
      <c r="S22" s="500"/>
      <c r="T22" s="11"/>
      <c r="U22" s="11"/>
      <c r="V22" s="11"/>
      <c r="W22" s="11"/>
      <c r="X22" s="11"/>
      <c r="Y22" s="11"/>
      <c r="Z22" s="11"/>
    </row>
    <row r="23" spans="1:26" ht="18" customHeight="1">
      <c r="A23" s="1189" t="s">
        <v>416</v>
      </c>
      <c r="B23" s="1189"/>
      <c r="C23" s="1189"/>
      <c r="D23" s="500"/>
      <c r="E23" s="500"/>
      <c r="F23" s="500"/>
      <c r="G23" s="500"/>
      <c r="H23" s="500"/>
      <c r="I23" s="500"/>
      <c r="J23" s="500"/>
      <c r="K23" s="500"/>
      <c r="L23" s="500"/>
      <c r="M23" s="500"/>
      <c r="N23" s="500"/>
      <c r="O23" s="500"/>
      <c r="P23" s="500"/>
      <c r="Q23" s="500"/>
      <c r="R23" s="500"/>
      <c r="S23" s="500"/>
      <c r="T23" s="11"/>
      <c r="U23" s="11"/>
      <c r="V23" s="11"/>
      <c r="W23" s="11"/>
      <c r="X23" s="11"/>
      <c r="Y23" s="11"/>
      <c r="Z23" s="11"/>
    </row>
    <row r="24" spans="1:26" ht="18" customHeight="1">
      <c r="A24" s="500"/>
      <c r="B24" s="500"/>
      <c r="C24" s="500"/>
      <c r="D24" s="500"/>
      <c r="E24" s="500"/>
      <c r="F24" s="500"/>
      <c r="G24" s="500"/>
      <c r="H24" s="500"/>
      <c r="I24" s="500"/>
      <c r="J24" s="500"/>
      <c r="K24" s="500"/>
      <c r="L24" s="500"/>
      <c r="M24" s="500"/>
      <c r="N24" s="500"/>
      <c r="O24" s="500"/>
      <c r="P24" s="500"/>
      <c r="Q24" s="500"/>
      <c r="R24" s="500"/>
      <c r="S24" s="500"/>
      <c r="T24" s="11"/>
      <c r="U24" s="11"/>
      <c r="V24" s="11"/>
      <c r="W24" s="11"/>
      <c r="X24" s="11"/>
      <c r="Y24" s="11"/>
      <c r="Z24" s="11"/>
    </row>
    <row r="25" spans="1:26" ht="18" customHeight="1">
      <c r="A25" s="500"/>
      <c r="B25" s="500"/>
      <c r="C25" s="500"/>
      <c r="D25" s="500"/>
      <c r="E25" s="500"/>
      <c r="F25" s="500"/>
      <c r="G25" s="500"/>
      <c r="H25" s="500"/>
      <c r="I25" s="500"/>
      <c r="J25" s="500"/>
      <c r="K25" s="500"/>
      <c r="L25" s="500"/>
      <c r="M25" s="500"/>
      <c r="N25" s="500"/>
      <c r="O25" s="500"/>
      <c r="P25" s="500"/>
      <c r="Q25" s="500"/>
      <c r="R25" s="500"/>
      <c r="S25" s="500"/>
      <c r="T25" s="11"/>
      <c r="U25" s="11"/>
      <c r="V25" s="11"/>
      <c r="W25" s="11"/>
      <c r="X25" s="11"/>
      <c r="Y25" s="11"/>
      <c r="Z25" s="11"/>
    </row>
    <row r="26" spans="1:26">
      <c r="A26" s="1482" t="s">
        <v>386</v>
      </c>
      <c r="B26" s="1482"/>
      <c r="C26" s="1482"/>
      <c r="D26" s="1482"/>
      <c r="E26" s="1482"/>
      <c r="F26" s="1482"/>
      <c r="G26" s="1482"/>
      <c r="H26" s="1482"/>
      <c r="I26" s="1482"/>
      <c r="J26" s="1482"/>
      <c r="K26" s="1482"/>
      <c r="L26" s="1482"/>
      <c r="M26" s="1482"/>
      <c r="N26" s="1482"/>
      <c r="O26" s="1482"/>
      <c r="P26" s="1482"/>
      <c r="Q26" s="1482"/>
      <c r="R26" s="1482"/>
    </row>
    <row r="27" spans="1:26">
      <c r="A27" s="1482"/>
      <c r="B27" s="1482"/>
      <c r="C27" s="1482"/>
      <c r="D27" s="1482"/>
      <c r="E27" s="1482"/>
      <c r="F27" s="1482"/>
      <c r="G27" s="1482"/>
      <c r="H27" s="1482"/>
      <c r="I27" s="1482"/>
      <c r="J27" s="1482"/>
      <c r="K27" s="1482"/>
      <c r="L27" s="1482"/>
      <c r="M27" s="1482"/>
      <c r="N27" s="1482"/>
      <c r="O27" s="1482"/>
      <c r="P27" s="1482"/>
      <c r="Q27" s="1482"/>
      <c r="R27" s="1482"/>
    </row>
    <row r="28" spans="1:26" ht="26.25">
      <c r="A28" s="1483" t="s">
        <v>387</v>
      </c>
      <c r="B28" s="1483"/>
      <c r="C28" s="1483"/>
      <c r="D28" s="1483"/>
      <c r="E28" s="1483"/>
      <c r="F28" s="1483"/>
      <c r="G28" s="1483"/>
      <c r="H28" s="1483"/>
      <c r="I28" s="1483"/>
      <c r="J28" s="1483"/>
      <c r="K28" s="1483"/>
      <c r="L28" s="1483"/>
      <c r="M28" s="1483"/>
      <c r="N28" s="1483"/>
      <c r="O28" s="1483"/>
      <c r="P28" s="1483"/>
      <c r="Q28" s="1483"/>
      <c r="R28" s="1483"/>
    </row>
    <row r="29" spans="1:26" ht="22.5">
      <c r="A29" s="502"/>
      <c r="B29" s="502"/>
      <c r="C29" s="1485" t="s">
        <v>402</v>
      </c>
      <c r="D29" s="1485"/>
      <c r="E29" s="1485"/>
      <c r="F29" s="1484"/>
      <c r="G29" s="1484"/>
      <c r="H29" s="1484"/>
      <c r="I29" s="1484"/>
      <c r="J29" s="1484"/>
      <c r="K29" s="1485" t="s">
        <v>419</v>
      </c>
      <c r="L29" s="1485"/>
      <c r="M29" s="1485"/>
      <c r="N29" s="1485"/>
      <c r="O29" s="1485"/>
      <c r="P29" s="1485"/>
      <c r="Q29" s="1485"/>
      <c r="R29" s="502"/>
    </row>
    <row r="30" spans="1:26" ht="24" thickBot="1">
      <c r="A30" s="506" t="s">
        <v>389</v>
      </c>
      <c r="B30" s="499" t="s">
        <v>390</v>
      </c>
      <c r="C30" s="499" t="s">
        <v>102</v>
      </c>
      <c r="D30" s="499" t="s">
        <v>391</v>
      </c>
      <c r="E30" s="506" t="s">
        <v>392</v>
      </c>
      <c r="F30" s="499" t="s">
        <v>393</v>
      </c>
      <c r="G30" s="499" t="s">
        <v>74</v>
      </c>
      <c r="H30" s="499" t="s">
        <v>72</v>
      </c>
      <c r="I30" s="499" t="s">
        <v>394</v>
      </c>
      <c r="J30" s="499" t="s">
        <v>395</v>
      </c>
      <c r="K30" s="499" t="s">
        <v>396</v>
      </c>
      <c r="L30" s="499" t="s">
        <v>397</v>
      </c>
      <c r="M30" s="499" t="s">
        <v>398</v>
      </c>
      <c r="N30" s="499" t="s">
        <v>73</v>
      </c>
      <c r="O30" s="499" t="s">
        <v>31</v>
      </c>
      <c r="P30" s="499" t="s">
        <v>399</v>
      </c>
      <c r="Q30" s="499" t="s">
        <v>400</v>
      </c>
      <c r="R30" s="499" t="s">
        <v>388</v>
      </c>
    </row>
    <row r="31" spans="1:26" ht="24.75" thickBot="1">
      <c r="A31" s="508">
        <f>SUM(E31-B31)</f>
        <v>49069.15</v>
      </c>
      <c r="B31" s="505">
        <f>SUM(C31,D31)</f>
        <v>230.85000000000002</v>
      </c>
      <c r="C31" s="501">
        <f>SUM(P31*0.25%)</f>
        <v>25.650000000000002</v>
      </c>
      <c r="D31" s="509">
        <f>SUM(P31*2%)</f>
        <v>205.20000000000002</v>
      </c>
      <c r="E31" s="510">
        <f>SUM(F31:P31)</f>
        <v>49300</v>
      </c>
      <c r="F31" s="744">
        <v>15390</v>
      </c>
      <c r="G31" s="209">
        <v>6000</v>
      </c>
      <c r="H31" s="209">
        <v>9000</v>
      </c>
      <c r="I31" s="209">
        <f>SUM(P31*0.1)</f>
        <v>1026</v>
      </c>
      <c r="J31" s="209">
        <f>SUM(P31*0.1)</f>
        <v>1026</v>
      </c>
      <c r="K31" s="209">
        <f>SUM(P31*0.1)</f>
        <v>1026</v>
      </c>
      <c r="L31" s="209">
        <f>SUM(P31*0.1)</f>
        <v>1026</v>
      </c>
      <c r="M31" s="209">
        <v>859</v>
      </c>
      <c r="N31" s="209">
        <v>1500</v>
      </c>
      <c r="O31" s="209">
        <v>2187</v>
      </c>
      <c r="P31" s="209">
        <v>10260</v>
      </c>
      <c r="Q31" s="209" t="s">
        <v>376</v>
      </c>
      <c r="R31" s="748" t="s">
        <v>403</v>
      </c>
    </row>
    <row r="32" spans="1:26" ht="24">
      <c r="A32" s="507"/>
      <c r="B32" s="209"/>
      <c r="C32" s="209"/>
      <c r="D32" s="209"/>
      <c r="E32" s="507"/>
      <c r="F32" s="209"/>
      <c r="G32" s="209"/>
      <c r="H32" s="209"/>
      <c r="I32" s="209"/>
      <c r="J32" s="209"/>
      <c r="K32" s="209"/>
      <c r="L32" s="209"/>
      <c r="M32" s="209"/>
      <c r="N32" s="209"/>
      <c r="O32" s="1471" t="s">
        <v>417</v>
      </c>
      <c r="P32" s="1472"/>
      <c r="Q32" s="1472"/>
      <c r="R32" s="1473"/>
    </row>
    <row r="33" spans="1:26" ht="24" customHeight="1">
      <c r="A33" s="209"/>
      <c r="B33" s="209"/>
      <c r="C33" s="209"/>
      <c r="D33" s="209"/>
      <c r="E33" s="209"/>
      <c r="F33" s="209"/>
      <c r="G33" s="209"/>
      <c r="H33" s="209"/>
      <c r="I33" s="209"/>
      <c r="J33" s="209"/>
      <c r="K33" s="209"/>
      <c r="L33" s="209"/>
      <c r="M33" s="209"/>
      <c r="N33" s="209"/>
      <c r="O33" s="1471" t="s">
        <v>418</v>
      </c>
      <c r="P33" s="1472"/>
      <c r="Q33" s="1472"/>
      <c r="R33" s="1473"/>
      <c r="S33" s="500"/>
    </row>
    <row r="34" spans="1:26" ht="24" customHeight="1">
      <c r="A34" s="209"/>
      <c r="B34" s="209"/>
      <c r="C34" s="209"/>
      <c r="D34" s="209"/>
      <c r="E34" s="209"/>
      <c r="F34" s="209"/>
      <c r="G34" s="209"/>
      <c r="H34" s="209"/>
      <c r="I34" s="209"/>
      <c r="J34" s="209"/>
      <c r="K34" s="209"/>
      <c r="L34" s="209"/>
      <c r="M34" s="209"/>
      <c r="N34" s="209"/>
      <c r="O34" s="1486"/>
      <c r="P34" s="1487"/>
      <c r="Q34" s="1487"/>
      <c r="R34" s="1488"/>
      <c r="S34" s="500"/>
    </row>
    <row r="35" spans="1:26" ht="24" customHeight="1">
      <c r="A35" s="209"/>
      <c r="B35" s="209"/>
      <c r="C35" s="209"/>
      <c r="D35" s="209"/>
      <c r="E35" s="209"/>
      <c r="F35" s="209"/>
      <c r="G35" s="209"/>
      <c r="H35" s="209"/>
      <c r="I35" s="209"/>
      <c r="J35" s="209"/>
      <c r="K35" s="209"/>
      <c r="L35" s="209"/>
      <c r="M35" s="209"/>
      <c r="N35" s="209"/>
      <c r="O35" s="1486"/>
      <c r="P35" s="1487"/>
      <c r="Q35" s="1487"/>
      <c r="R35" s="1488"/>
      <c r="S35" s="500"/>
    </row>
    <row r="36" spans="1:26" ht="24" customHeight="1">
      <c r="A36" s="209"/>
      <c r="B36" s="209"/>
      <c r="C36" s="209"/>
      <c r="D36" s="209"/>
      <c r="E36" s="209"/>
      <c r="F36" s="209"/>
      <c r="G36" s="209"/>
      <c r="H36" s="209"/>
      <c r="I36" s="209"/>
      <c r="J36" s="209"/>
      <c r="K36" s="209"/>
      <c r="L36" s="209"/>
      <c r="M36" s="209"/>
      <c r="N36" s="209"/>
      <c r="O36" s="1486"/>
      <c r="P36" s="1487"/>
      <c r="Q36" s="1487"/>
      <c r="R36" s="1488"/>
      <c r="S36" s="500"/>
    </row>
    <row r="37" spans="1:26" ht="24" customHeight="1">
      <c r="A37" s="500"/>
      <c r="B37" s="500"/>
      <c r="C37" s="500"/>
      <c r="D37" s="500"/>
      <c r="E37" s="500"/>
      <c r="F37" s="500"/>
      <c r="G37" s="500"/>
      <c r="H37" s="500"/>
      <c r="I37" s="500"/>
      <c r="J37" s="500"/>
      <c r="K37" s="500"/>
      <c r="L37" s="500"/>
      <c r="M37" s="500"/>
      <c r="N37" s="500"/>
      <c r="O37" s="500"/>
      <c r="P37" s="500"/>
      <c r="Q37" s="500"/>
      <c r="R37" s="500"/>
      <c r="S37" s="500"/>
    </row>
    <row r="38" spans="1:26" ht="24" customHeight="1">
      <c r="A38" s="504">
        <f t="shared" ref="A38" si="1">SUM(A31:A37)</f>
        <v>49069.15</v>
      </c>
      <c r="B38" s="1481" t="s">
        <v>406</v>
      </c>
      <c r="C38" s="1481"/>
      <c r="D38" s="1481"/>
      <c r="E38" s="1481"/>
      <c r="F38" s="745"/>
      <c r="G38" s="745"/>
      <c r="H38" s="745"/>
      <c r="I38" s="1480" t="s">
        <v>408</v>
      </c>
      <c r="J38" s="1480"/>
      <c r="K38" s="1480"/>
      <c r="L38" s="1480" t="s">
        <v>407</v>
      </c>
      <c r="M38" s="1480"/>
      <c r="N38" s="745"/>
      <c r="O38" s="1480" t="s">
        <v>405</v>
      </c>
      <c r="P38" s="1480"/>
      <c r="Q38" s="1480"/>
      <c r="R38" s="745" t="s">
        <v>404</v>
      </c>
      <c r="S38" s="500"/>
      <c r="T38" s="11"/>
      <c r="U38" s="11"/>
      <c r="V38" s="11"/>
      <c r="W38" s="11"/>
      <c r="X38" s="11"/>
      <c r="Y38" s="11"/>
      <c r="Z38" s="11"/>
    </row>
    <row r="39" spans="1:26" ht="24" customHeight="1">
      <c r="A39" s="500"/>
      <c r="B39" s="500"/>
      <c r="C39" s="500"/>
      <c r="D39" s="500"/>
      <c r="E39" s="500"/>
      <c r="F39" s="500"/>
      <c r="G39" s="500"/>
      <c r="H39" s="500"/>
      <c r="I39" s="500"/>
      <c r="J39" s="500"/>
      <c r="K39" s="500"/>
      <c r="L39" s="500"/>
      <c r="M39" s="500"/>
      <c r="N39" s="500"/>
      <c r="O39" s="500"/>
      <c r="P39" s="500"/>
      <c r="Q39" s="500"/>
      <c r="R39" s="500"/>
      <c r="S39" s="500"/>
      <c r="T39" s="11"/>
      <c r="U39" s="11"/>
      <c r="V39" s="11"/>
      <c r="W39" s="11"/>
      <c r="X39" s="11"/>
      <c r="Y39" s="11"/>
      <c r="Z39" s="11"/>
    </row>
    <row r="40" spans="1:26" ht="18" customHeight="1">
      <c r="A40" s="500"/>
      <c r="B40" s="500"/>
      <c r="C40" s="500"/>
      <c r="D40" s="500"/>
      <c r="E40" s="500"/>
      <c r="F40" s="500"/>
      <c r="G40" s="500"/>
      <c r="H40" s="500"/>
      <c r="I40" s="500"/>
      <c r="J40" s="500"/>
      <c r="K40" s="500"/>
      <c r="L40" s="500"/>
      <c r="M40" s="1474" t="s">
        <v>409</v>
      </c>
      <c r="N40" s="1474"/>
      <c r="O40" s="1474"/>
      <c r="P40" s="1474"/>
      <c r="Q40" s="1474"/>
      <c r="R40" s="1474"/>
      <c r="S40" s="500"/>
      <c r="T40" s="11"/>
      <c r="U40" s="11"/>
      <c r="V40" s="11"/>
      <c r="W40" s="11"/>
      <c r="X40" s="11"/>
      <c r="Y40" s="11"/>
      <c r="Z40" s="11"/>
    </row>
    <row r="41" spans="1:26" ht="18" customHeight="1">
      <c r="A41" s="500"/>
      <c r="B41" s="500"/>
      <c r="C41" s="500"/>
      <c r="D41" s="1474" t="s">
        <v>410</v>
      </c>
      <c r="E41" s="1474"/>
      <c r="F41" s="1474"/>
      <c r="G41" s="1474"/>
      <c r="H41" s="1474"/>
      <c r="I41" s="1474"/>
      <c r="J41" s="1474"/>
      <c r="K41" s="1474"/>
      <c r="L41" s="1474"/>
      <c r="M41" s="1474"/>
      <c r="N41" s="1474"/>
      <c r="O41" s="1474"/>
      <c r="P41" s="1474"/>
      <c r="Q41" s="1474"/>
      <c r="R41" s="1474"/>
      <c r="S41" s="500"/>
      <c r="T41" s="11"/>
      <c r="U41" s="11"/>
      <c r="V41" s="11"/>
      <c r="W41" s="11"/>
      <c r="X41" s="11"/>
      <c r="Y41" s="11"/>
      <c r="Z41" s="11"/>
    </row>
    <row r="42" spans="1:26" ht="18" customHeight="1">
      <c r="A42" s="1189" t="s">
        <v>416</v>
      </c>
      <c r="B42" s="1189"/>
      <c r="C42" s="1189"/>
      <c r="D42" s="1474" t="s">
        <v>411</v>
      </c>
      <c r="E42" s="1474"/>
      <c r="F42" s="1474"/>
      <c r="G42" s="1474"/>
      <c r="H42" s="1474"/>
      <c r="I42" s="1474"/>
      <c r="J42" s="1474"/>
      <c r="K42" s="1474"/>
      <c r="L42" s="1474"/>
      <c r="M42" s="1474"/>
      <c r="N42" s="1474"/>
      <c r="O42" s="1474"/>
      <c r="P42" s="1474"/>
      <c r="Q42" s="1474"/>
      <c r="R42" s="1474"/>
      <c r="S42" s="500"/>
      <c r="T42" s="11"/>
      <c r="U42" s="11"/>
      <c r="V42" s="11"/>
      <c r="W42" s="11"/>
      <c r="X42" s="11"/>
      <c r="Y42" s="11"/>
      <c r="Z42" s="11"/>
    </row>
    <row r="43" spans="1:26" ht="18" customHeight="1">
      <c r="A43" s="1470" t="s">
        <v>420</v>
      </c>
      <c r="B43" s="1470"/>
      <c r="C43" s="1470"/>
      <c r="D43" s="1474" t="s">
        <v>412</v>
      </c>
      <c r="E43" s="1474"/>
      <c r="F43" s="1474"/>
      <c r="G43" s="1474"/>
      <c r="H43" s="1474"/>
      <c r="I43" s="1474"/>
      <c r="J43" s="1474"/>
      <c r="K43" s="1474"/>
      <c r="L43" s="1474"/>
      <c r="M43" s="1474"/>
      <c r="N43" s="1474"/>
      <c r="O43" s="1474"/>
      <c r="P43" s="1474"/>
      <c r="Q43" s="1474"/>
      <c r="R43" s="1474"/>
      <c r="S43" s="500"/>
      <c r="T43" s="11"/>
      <c r="U43" s="11"/>
      <c r="V43" s="11"/>
      <c r="W43" s="11"/>
      <c r="X43" s="11"/>
      <c r="Y43" s="11"/>
      <c r="Z43" s="11"/>
    </row>
    <row r="44" spans="1:26" ht="18" customHeight="1">
      <c r="A44" s="500"/>
      <c r="B44" s="500"/>
      <c r="C44" s="500"/>
      <c r="D44" s="1474" t="s">
        <v>413</v>
      </c>
      <c r="E44" s="1474"/>
      <c r="F44" s="1474"/>
      <c r="G44" s="1474"/>
      <c r="H44" s="1474"/>
      <c r="I44" s="1474"/>
      <c r="J44" s="1474"/>
      <c r="K44" s="1474"/>
      <c r="L44" s="1474"/>
      <c r="M44" s="1474"/>
      <c r="N44" s="1474"/>
      <c r="O44" s="1474"/>
      <c r="P44" s="1474"/>
      <c r="Q44" s="1474"/>
      <c r="R44" s="1474"/>
      <c r="S44" s="500"/>
      <c r="T44" s="11"/>
      <c r="U44" s="11"/>
      <c r="V44" s="11"/>
      <c r="W44" s="11"/>
      <c r="X44" s="11"/>
      <c r="Y44" s="11"/>
      <c r="Z44" s="11"/>
    </row>
    <row r="45" spans="1:26" ht="18" customHeight="1">
      <c r="A45" s="500"/>
      <c r="B45" s="500"/>
      <c r="C45" s="500"/>
      <c r="D45" s="1474"/>
      <c r="E45" s="1474"/>
      <c r="F45" s="1474"/>
      <c r="G45" s="1474"/>
      <c r="H45" s="1474"/>
      <c r="I45" s="1474"/>
      <c r="J45" s="1474"/>
      <c r="K45" s="1474"/>
      <c r="L45" s="1474"/>
      <c r="M45" s="1474"/>
      <c r="N45" s="1474"/>
      <c r="O45" s="1474"/>
      <c r="P45" s="1474"/>
      <c r="Q45" s="1474"/>
      <c r="R45" s="1474"/>
      <c r="S45" s="500"/>
      <c r="T45" s="11"/>
      <c r="U45" s="11"/>
      <c r="V45" s="11"/>
      <c r="W45" s="11"/>
      <c r="X45" s="11"/>
      <c r="Y45" s="11"/>
      <c r="Z45" s="11"/>
    </row>
    <row r="46" spans="1:26" ht="18" customHeight="1">
      <c r="A46" s="500"/>
      <c r="B46" s="500"/>
      <c r="C46" s="500"/>
      <c r="D46" s="500"/>
      <c r="E46" s="500"/>
      <c r="F46" s="500"/>
      <c r="G46" s="500"/>
      <c r="H46" s="500"/>
      <c r="I46" s="500"/>
      <c r="J46" s="500"/>
      <c r="K46" s="500"/>
      <c r="L46" s="500"/>
      <c r="M46" s="500"/>
      <c r="N46" s="500"/>
      <c r="O46" s="500"/>
      <c r="P46" s="500"/>
      <c r="Q46" s="500"/>
      <c r="R46" s="500"/>
      <c r="S46" s="500"/>
      <c r="T46" s="11"/>
      <c r="U46" s="11"/>
      <c r="V46" s="11"/>
      <c r="W46" s="11"/>
      <c r="X46" s="11"/>
      <c r="Y46" s="11"/>
      <c r="Z46" s="11"/>
    </row>
    <row r="47" spans="1:26" ht="18" customHeight="1">
      <c r="A47" s="500"/>
      <c r="B47" s="500"/>
      <c r="C47" s="500"/>
      <c r="D47" s="500"/>
      <c r="E47" s="500"/>
      <c r="F47" s="500"/>
      <c r="G47" s="500"/>
      <c r="H47" s="500"/>
      <c r="I47" s="500"/>
      <c r="J47" s="1478">
        <f>SUM(A38)</f>
        <v>49069.15</v>
      </c>
      <c r="K47" s="1479"/>
      <c r="L47" s="1477" t="s">
        <v>415</v>
      </c>
      <c r="M47" s="1477"/>
      <c r="N47" s="1477"/>
      <c r="O47" s="1475">
        <v>44769</v>
      </c>
      <c r="P47" s="1476"/>
      <c r="Q47" s="1476"/>
      <c r="R47" s="745" t="s">
        <v>414</v>
      </c>
      <c r="S47" s="500"/>
      <c r="T47" s="11"/>
      <c r="U47" s="11"/>
      <c r="V47" s="11"/>
      <c r="W47" s="11"/>
      <c r="X47" s="11"/>
      <c r="Y47" s="11"/>
      <c r="Z47" s="11"/>
    </row>
    <row r="48" spans="1:26" ht="18" customHeight="1">
      <c r="A48" s="1189" t="s">
        <v>416</v>
      </c>
      <c r="B48" s="1189"/>
      <c r="C48" s="1189"/>
      <c r="D48" s="500"/>
      <c r="E48" s="500"/>
      <c r="F48" s="500"/>
      <c r="G48" s="500"/>
      <c r="H48" s="500"/>
      <c r="I48" s="500"/>
      <c r="J48" s="500"/>
      <c r="K48" s="500"/>
      <c r="L48" s="500"/>
      <c r="M48" s="500"/>
      <c r="N48" s="500"/>
      <c r="O48" s="500"/>
      <c r="P48" s="500"/>
      <c r="Q48" s="500"/>
      <c r="R48" s="500"/>
      <c r="S48" s="500"/>
      <c r="T48" s="11"/>
      <c r="U48" s="11"/>
      <c r="V48" s="11"/>
      <c r="W48" s="11"/>
      <c r="X48" s="11"/>
      <c r="Y48" s="11"/>
      <c r="Z48" s="11"/>
    </row>
    <row r="49" spans="1:26" ht="18" customHeight="1">
      <c r="A49" s="500"/>
      <c r="B49" s="500"/>
      <c r="C49" s="500"/>
      <c r="D49" s="500"/>
      <c r="E49" s="500"/>
      <c r="F49" s="500"/>
      <c r="G49" s="500"/>
      <c r="H49" s="500"/>
      <c r="I49" s="500"/>
      <c r="J49" s="500"/>
      <c r="K49" s="500"/>
      <c r="L49" s="500"/>
      <c r="M49" s="500"/>
      <c r="N49" s="500"/>
      <c r="O49" s="500"/>
      <c r="P49" s="500"/>
      <c r="Q49" s="500"/>
      <c r="R49" s="500"/>
      <c r="S49" s="500"/>
      <c r="T49" s="11"/>
      <c r="U49" s="11"/>
      <c r="V49" s="11"/>
      <c r="W49" s="11"/>
      <c r="X49" s="11"/>
      <c r="Y49" s="11"/>
      <c r="Z49" s="11"/>
    </row>
    <row r="50" spans="1:26" ht="18" customHeight="1">
      <c r="A50" s="500"/>
      <c r="B50" s="500"/>
      <c r="C50" s="500"/>
      <c r="D50" s="500"/>
      <c r="E50" s="500"/>
      <c r="F50" s="500"/>
      <c r="G50" s="500"/>
      <c r="H50" s="500"/>
      <c r="I50" s="500"/>
      <c r="J50" s="500"/>
      <c r="K50" s="500"/>
      <c r="L50" s="500"/>
      <c r="M50" s="500"/>
      <c r="N50" s="500"/>
      <c r="O50" s="500"/>
      <c r="P50" s="500"/>
      <c r="Q50" s="500"/>
      <c r="R50" s="500"/>
      <c r="S50" s="500"/>
      <c r="T50" s="11"/>
      <c r="U50" s="11"/>
      <c r="V50" s="11"/>
      <c r="W50" s="11"/>
      <c r="X50" s="11"/>
      <c r="Y50" s="11"/>
      <c r="Z50" s="11"/>
    </row>
    <row r="51" spans="1:26" ht="15.7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5.7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5.7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5.7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5.7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5.7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5.7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5.7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5.7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5.7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5.7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5.7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5.7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5.7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5.7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5.7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5.7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5.7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5.7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5.7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5.7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5.7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5.7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5.7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5.7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5.7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5.7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5.7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5.7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5.7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5.7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5.7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5.7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5.7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5.7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5.7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5.7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5.7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5.7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5.7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5.7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5.7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5.7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5.7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5.7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5.7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5.7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5.7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5.7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5.7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5.7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5.7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5.7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5.7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5.7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5.7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5.7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5.7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5.7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5.7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5.7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5.7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5.7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5.7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5.7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5.7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5.7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5.7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5.7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5.7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5.7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5.7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5.7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5.7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5.7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5.7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5.7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5.7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sheetData>
  <mergeCells count="52">
    <mergeCell ref="A48:C48"/>
    <mergeCell ref="D44:R44"/>
    <mergeCell ref="D45:R45"/>
    <mergeCell ref="J47:K47"/>
    <mergeCell ref="L47:N47"/>
    <mergeCell ref="O47:Q47"/>
    <mergeCell ref="D41:R41"/>
    <mergeCell ref="A42:C42"/>
    <mergeCell ref="D42:R42"/>
    <mergeCell ref="A43:C43"/>
    <mergeCell ref="D43:R43"/>
    <mergeCell ref="B38:E38"/>
    <mergeCell ref="I38:K38"/>
    <mergeCell ref="L38:M38"/>
    <mergeCell ref="O38:Q38"/>
    <mergeCell ref="M40:R40"/>
    <mergeCell ref="O32:R32"/>
    <mergeCell ref="O33:R33"/>
    <mergeCell ref="O34:R34"/>
    <mergeCell ref="O35:R35"/>
    <mergeCell ref="O36:R36"/>
    <mergeCell ref="A26:R27"/>
    <mergeCell ref="A28:R28"/>
    <mergeCell ref="C29:E29"/>
    <mergeCell ref="F29:J29"/>
    <mergeCell ref="K29:Q29"/>
    <mergeCell ref="D17:R17"/>
    <mergeCell ref="A1:R2"/>
    <mergeCell ref="A3:R3"/>
    <mergeCell ref="F4:J4"/>
    <mergeCell ref="C4:E4"/>
    <mergeCell ref="O7:R7"/>
    <mergeCell ref="O9:R9"/>
    <mergeCell ref="O10:R10"/>
    <mergeCell ref="O11:R11"/>
    <mergeCell ref="K4:Q4"/>
    <mergeCell ref="A18:C18"/>
    <mergeCell ref="A17:C17"/>
    <mergeCell ref="A23:C23"/>
    <mergeCell ref="O8:R8"/>
    <mergeCell ref="D18:R18"/>
    <mergeCell ref="D19:R19"/>
    <mergeCell ref="D20:R20"/>
    <mergeCell ref="O22:Q22"/>
    <mergeCell ref="L22:N22"/>
    <mergeCell ref="J22:K22"/>
    <mergeCell ref="O13:Q13"/>
    <mergeCell ref="B13:E13"/>
    <mergeCell ref="L13:M13"/>
    <mergeCell ref="I13:K13"/>
    <mergeCell ref="M15:R15"/>
    <mergeCell ref="D16:R16"/>
  </mergeCells>
  <pageMargins left="1.1023622047244095" right="0.70866141732283472" top="0.74803149606299213" bottom="0.74803149606299213" header="0.31496062992125984" footer="0.31496062992125984"/>
  <pageSetup paperSize="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topLeftCell="A16" workbookViewId="0">
      <selection activeCell="N17" sqref="N17"/>
    </sheetView>
  </sheetViews>
  <sheetFormatPr defaultRowHeight="15"/>
  <cols>
    <col min="1" max="1" width="6" customWidth="1"/>
    <col min="2" max="3" width="16.7109375" customWidth="1"/>
    <col min="4" max="7" width="11.7109375" customWidth="1"/>
  </cols>
  <sheetData>
    <row r="1" spans="1:7">
      <c r="A1" s="1489" t="s">
        <v>317</v>
      </c>
      <c r="B1" s="1489"/>
      <c r="C1" s="1489"/>
      <c r="D1" s="1489"/>
      <c r="E1" s="1489"/>
      <c r="F1" s="1489"/>
      <c r="G1" s="1489"/>
    </row>
    <row r="2" spans="1:7">
      <c r="A2" s="1490"/>
      <c r="B2" s="1490"/>
      <c r="C2" s="1490"/>
      <c r="D2" s="1490"/>
      <c r="E2" s="1490"/>
      <c r="F2" s="1490"/>
      <c r="G2" s="1490"/>
    </row>
    <row r="3" spans="1:7" ht="24">
      <c r="A3" s="407"/>
      <c r="B3" s="1471" t="s">
        <v>30</v>
      </c>
      <c r="C3" s="1472"/>
      <c r="D3" s="1472"/>
      <c r="E3" s="1472"/>
      <c r="F3" s="1472"/>
      <c r="G3" s="1473"/>
    </row>
    <row r="4" spans="1:7" ht="48">
      <c r="A4" s="407" t="s">
        <v>312</v>
      </c>
      <c r="B4" s="1471" t="s">
        <v>313</v>
      </c>
      <c r="C4" s="1473"/>
      <c r="D4" s="407" t="s">
        <v>318</v>
      </c>
      <c r="E4" s="404" t="s">
        <v>319</v>
      </c>
      <c r="F4" s="1471" t="s">
        <v>316</v>
      </c>
      <c r="G4" s="1473"/>
    </row>
    <row r="5" spans="1:7" ht="24">
      <c r="A5" s="209">
        <v>1</v>
      </c>
      <c r="B5" s="409">
        <v>43800</v>
      </c>
      <c r="C5" s="409">
        <v>44166</v>
      </c>
      <c r="D5" s="209">
        <v>13</v>
      </c>
      <c r="E5" s="209">
        <v>1520</v>
      </c>
      <c r="F5" s="1486">
        <f>SUM(D5*E5)</f>
        <v>19760</v>
      </c>
      <c r="G5" s="1488"/>
    </row>
    <row r="6" spans="1:7" ht="24">
      <c r="A6" s="209">
        <v>2</v>
      </c>
      <c r="B6" s="409">
        <v>44197</v>
      </c>
      <c r="C6" s="409">
        <v>44531</v>
      </c>
      <c r="D6" s="209">
        <v>12</v>
      </c>
      <c r="E6" s="209">
        <v>1520</v>
      </c>
      <c r="F6" s="1486">
        <f t="shared" ref="F6:F7" si="0">SUM(D6*E6)</f>
        <v>18240</v>
      </c>
      <c r="G6" s="1488"/>
    </row>
    <row r="7" spans="1:7" ht="24">
      <c r="A7" s="209">
        <v>3</v>
      </c>
      <c r="B7" s="409">
        <v>44562</v>
      </c>
      <c r="C7" s="409">
        <v>44682</v>
      </c>
      <c r="D7" s="209">
        <v>5</v>
      </c>
      <c r="E7" s="209">
        <v>1520</v>
      </c>
      <c r="F7" s="1486">
        <f t="shared" si="0"/>
        <v>7600</v>
      </c>
      <c r="G7" s="1488"/>
    </row>
    <row r="8" spans="1:7" ht="24">
      <c r="A8" s="209"/>
      <c r="B8" s="1492" t="s">
        <v>320</v>
      </c>
      <c r="C8" s="1493"/>
      <c r="D8" s="1493"/>
      <c r="E8" s="1494"/>
      <c r="F8" s="1471">
        <f>SUM(F5:G7)</f>
        <v>45600</v>
      </c>
      <c r="G8" s="1473"/>
    </row>
    <row r="10" spans="1:7" ht="24">
      <c r="A10" s="407"/>
      <c r="B10" s="1471" t="s">
        <v>61</v>
      </c>
      <c r="C10" s="1472"/>
      <c r="D10" s="1472"/>
      <c r="E10" s="1472"/>
      <c r="F10" s="1472"/>
      <c r="G10" s="1473"/>
    </row>
    <row r="11" spans="1:7" ht="24">
      <c r="A11" s="407" t="s">
        <v>312</v>
      </c>
      <c r="B11" s="1471" t="s">
        <v>313</v>
      </c>
      <c r="C11" s="1473"/>
      <c r="D11" s="407" t="s">
        <v>314</v>
      </c>
      <c r="E11" s="404" t="s">
        <v>315</v>
      </c>
      <c r="F11" s="404" t="s">
        <v>59</v>
      </c>
      <c r="G11" s="404" t="s">
        <v>316</v>
      </c>
    </row>
    <row r="12" spans="1:7" ht="24">
      <c r="A12" s="209">
        <v>1</v>
      </c>
      <c r="B12" s="409">
        <v>43800</v>
      </c>
      <c r="C12" s="409">
        <v>44166</v>
      </c>
      <c r="D12" s="209">
        <v>32165</v>
      </c>
      <c r="E12" s="209">
        <v>31405</v>
      </c>
      <c r="F12" s="209">
        <f>SUM(D12-E12)</f>
        <v>760</v>
      </c>
      <c r="G12" s="209">
        <f>SUM(F12*13)</f>
        <v>9880</v>
      </c>
    </row>
    <row r="13" spans="1:7" ht="24">
      <c r="A13" s="209">
        <v>2</v>
      </c>
      <c r="B13" s="409">
        <v>44197</v>
      </c>
      <c r="C13" s="409">
        <v>44531</v>
      </c>
      <c r="D13" s="209">
        <v>32165</v>
      </c>
      <c r="E13" s="209">
        <v>31405</v>
      </c>
      <c r="F13" s="209">
        <f t="shared" ref="F13:F14" si="1">SUM(D13-E13)</f>
        <v>760</v>
      </c>
      <c r="G13" s="209">
        <f>SUM(F13*12)</f>
        <v>9120</v>
      </c>
    </row>
    <row r="14" spans="1:7" ht="24">
      <c r="A14" s="209">
        <v>3</v>
      </c>
      <c r="B14" s="409">
        <v>44562</v>
      </c>
      <c r="C14" s="409">
        <v>44682</v>
      </c>
      <c r="D14" s="209">
        <v>32165</v>
      </c>
      <c r="E14" s="209">
        <v>31405</v>
      </c>
      <c r="F14" s="209">
        <f t="shared" si="1"/>
        <v>760</v>
      </c>
      <c r="G14" s="209">
        <f>SUM(F14*5)</f>
        <v>3800</v>
      </c>
    </row>
    <row r="15" spans="1:7" ht="24">
      <c r="A15" s="209"/>
      <c r="B15" s="1491" t="s">
        <v>321</v>
      </c>
      <c r="C15" s="1491"/>
      <c r="D15" s="1491"/>
      <c r="E15" s="1491"/>
      <c r="F15" s="1491"/>
      <c r="G15" s="407">
        <f>SUM(G12:G14)</f>
        <v>22800</v>
      </c>
    </row>
    <row r="17" spans="1:7" ht="24">
      <c r="A17" s="407"/>
      <c r="B17" s="1471" t="s">
        <v>323</v>
      </c>
      <c r="C17" s="1472"/>
      <c r="D17" s="1472"/>
      <c r="E17" s="1472"/>
      <c r="F17" s="1472"/>
      <c r="G17" s="1473"/>
    </row>
    <row r="18" spans="1:7" ht="48">
      <c r="A18" s="407" t="s">
        <v>312</v>
      </c>
      <c r="B18" s="1471" t="s">
        <v>313</v>
      </c>
      <c r="C18" s="1473"/>
      <c r="D18" s="407" t="s">
        <v>318</v>
      </c>
      <c r="E18" s="404" t="s">
        <v>324</v>
      </c>
      <c r="F18" s="1471" t="s">
        <v>316</v>
      </c>
      <c r="G18" s="1473"/>
    </row>
    <row r="19" spans="1:7" ht="24">
      <c r="A19" s="209">
        <v>1</v>
      </c>
      <c r="B19" s="409">
        <v>43800</v>
      </c>
      <c r="C19" s="409">
        <v>44166</v>
      </c>
      <c r="D19" s="209">
        <v>13</v>
      </c>
      <c r="E19" s="209">
        <v>152</v>
      </c>
      <c r="F19" s="1486">
        <f>SUM(D19*E19)</f>
        <v>1976</v>
      </c>
      <c r="G19" s="1488"/>
    </row>
    <row r="20" spans="1:7" ht="24">
      <c r="A20" s="209">
        <v>2</v>
      </c>
      <c r="B20" s="409">
        <v>44197</v>
      </c>
      <c r="C20" s="409">
        <v>44531</v>
      </c>
      <c r="D20" s="209">
        <v>12</v>
      </c>
      <c r="E20" s="209">
        <v>152</v>
      </c>
      <c r="F20" s="1486">
        <f t="shared" ref="F20:F21" si="2">SUM(D20*E20)</f>
        <v>1824</v>
      </c>
      <c r="G20" s="1488"/>
    </row>
    <row r="21" spans="1:7" ht="24">
      <c r="A21" s="209">
        <v>3</v>
      </c>
      <c r="B21" s="409">
        <v>44562</v>
      </c>
      <c r="C21" s="409">
        <v>44682</v>
      </c>
      <c r="D21" s="209">
        <v>5</v>
      </c>
      <c r="E21" s="209">
        <v>152</v>
      </c>
      <c r="F21" s="1486">
        <f t="shared" si="2"/>
        <v>760</v>
      </c>
      <c r="G21" s="1488"/>
    </row>
    <row r="22" spans="1:7" ht="24">
      <c r="A22" s="209"/>
      <c r="B22" s="1492" t="s">
        <v>322</v>
      </c>
      <c r="C22" s="1493"/>
      <c r="D22" s="1493"/>
      <c r="E22" s="1494"/>
      <c r="F22" s="1471">
        <f>SUM(F19:G21)</f>
        <v>4560</v>
      </c>
      <c r="G22" s="1473"/>
    </row>
    <row r="24" spans="1:7" ht="24">
      <c r="A24" s="407"/>
      <c r="B24" s="1471" t="s">
        <v>330</v>
      </c>
      <c r="C24" s="1472"/>
      <c r="D24" s="1472"/>
      <c r="E24" s="1472"/>
      <c r="F24" s="1472"/>
      <c r="G24" s="1473"/>
    </row>
    <row r="25" spans="1:7" ht="48">
      <c r="A25" s="407" t="s">
        <v>312</v>
      </c>
      <c r="B25" s="1471" t="s">
        <v>313</v>
      </c>
      <c r="C25" s="1473"/>
      <c r="D25" s="407" t="s">
        <v>318</v>
      </c>
      <c r="E25" s="404" t="s">
        <v>324</v>
      </c>
      <c r="F25" s="1471" t="s">
        <v>316</v>
      </c>
      <c r="G25" s="1473"/>
    </row>
    <row r="26" spans="1:7" ht="24">
      <c r="A26" s="209">
        <v>1</v>
      </c>
      <c r="B26" s="409">
        <v>44378</v>
      </c>
      <c r="C26" s="409">
        <v>44531</v>
      </c>
      <c r="D26" s="209">
        <v>6</v>
      </c>
      <c r="E26" s="209">
        <v>152</v>
      </c>
      <c r="F26" s="1486">
        <f>SUM(D26*E26)</f>
        <v>912</v>
      </c>
      <c r="G26" s="1488"/>
    </row>
    <row r="27" spans="1:7" ht="24">
      <c r="A27" s="209">
        <v>2</v>
      </c>
      <c r="B27" s="409">
        <v>44562</v>
      </c>
      <c r="C27" s="409">
        <v>44682</v>
      </c>
      <c r="D27" s="209">
        <v>5</v>
      </c>
      <c r="E27" s="209">
        <v>152</v>
      </c>
      <c r="F27" s="1486">
        <f t="shared" ref="F27" si="3">SUM(D27*E27)</f>
        <v>760</v>
      </c>
      <c r="G27" s="1488"/>
    </row>
    <row r="28" spans="1:7" ht="24">
      <c r="A28" s="209"/>
      <c r="B28" s="1492" t="s">
        <v>322</v>
      </c>
      <c r="C28" s="1493"/>
      <c r="D28" s="1493"/>
      <c r="E28" s="1494"/>
      <c r="F28" s="1471">
        <f>SUM(F26:G27)</f>
        <v>1672</v>
      </c>
      <c r="G28" s="1473"/>
    </row>
    <row r="31" spans="1:7" ht="24.95" customHeight="1">
      <c r="B31" s="6"/>
      <c r="C31" s="1496" t="s">
        <v>76</v>
      </c>
      <c r="D31" s="1152"/>
      <c r="E31" s="1497">
        <f>SUM(F8)</f>
        <v>45600</v>
      </c>
      <c r="F31" s="1498"/>
    </row>
    <row r="32" spans="1:7" ht="24.95" customHeight="1">
      <c r="B32" s="6"/>
      <c r="C32" s="1496" t="s">
        <v>325</v>
      </c>
      <c r="D32" s="1152"/>
      <c r="E32" s="1497">
        <f>SUM(G15)</f>
        <v>22800</v>
      </c>
      <c r="F32" s="1498"/>
    </row>
    <row r="33" spans="2:7" ht="24.95" customHeight="1">
      <c r="B33" s="6"/>
      <c r="C33" s="1496" t="s">
        <v>326</v>
      </c>
      <c r="D33" s="1152"/>
      <c r="E33" s="1497">
        <f>SUM(F22,F28)</f>
        <v>6232</v>
      </c>
      <c r="F33" s="1498"/>
    </row>
    <row r="34" spans="2:7" ht="24.95" customHeight="1">
      <c r="C34" s="1496" t="s">
        <v>327</v>
      </c>
      <c r="D34" s="1152"/>
      <c r="E34" s="1496">
        <f>SUM(E31:F33)</f>
        <v>74632</v>
      </c>
      <c r="F34" s="1152"/>
    </row>
    <row r="37" spans="2:7" ht="24.95" customHeight="1">
      <c r="F37" s="1495" t="s">
        <v>329</v>
      </c>
      <c r="G37" s="1495"/>
    </row>
    <row r="38" spans="2:7">
      <c r="F38" s="1495" t="s">
        <v>328</v>
      </c>
      <c r="G38" s="1495"/>
    </row>
  </sheetData>
  <mergeCells count="37">
    <mergeCell ref="F37:G37"/>
    <mergeCell ref="F38:G38"/>
    <mergeCell ref="F6:G6"/>
    <mergeCell ref="F5:G5"/>
    <mergeCell ref="C32:D32"/>
    <mergeCell ref="C33:D33"/>
    <mergeCell ref="E31:F31"/>
    <mergeCell ref="E32:F32"/>
    <mergeCell ref="E33:F33"/>
    <mergeCell ref="F26:G26"/>
    <mergeCell ref="F21:G21"/>
    <mergeCell ref="F20:G20"/>
    <mergeCell ref="F19:G19"/>
    <mergeCell ref="C34:D34"/>
    <mergeCell ref="E34:F34"/>
    <mergeCell ref="C31:D31"/>
    <mergeCell ref="F27:G27"/>
    <mergeCell ref="F28:G28"/>
    <mergeCell ref="B28:E28"/>
    <mergeCell ref="B22:E22"/>
    <mergeCell ref="F22:G22"/>
    <mergeCell ref="B24:G24"/>
    <mergeCell ref="B25:C25"/>
    <mergeCell ref="F25:G25"/>
    <mergeCell ref="B18:C18"/>
    <mergeCell ref="F18:G18"/>
    <mergeCell ref="B15:F15"/>
    <mergeCell ref="F7:G7"/>
    <mergeCell ref="F8:G8"/>
    <mergeCell ref="B8:E8"/>
    <mergeCell ref="B10:G10"/>
    <mergeCell ref="B11:C11"/>
    <mergeCell ref="A1:G2"/>
    <mergeCell ref="B3:G3"/>
    <mergeCell ref="B4:C4"/>
    <mergeCell ref="F4:G4"/>
    <mergeCell ref="B17:G17"/>
  </mergeCells>
  <pageMargins left="0.9055118110236221" right="0.70866141732283472" top="0.74803149606299213" bottom="0.74803149606299213" header="0.31496062992125984" footer="0.31496062992125984"/>
  <pageSetup paperSize="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935"/>
  <sheetViews>
    <sheetView tabSelected="1" topLeftCell="A1723" zoomScale="85" zoomScaleNormal="85" workbookViewId="0">
      <selection activeCell="G1775" sqref="G1775"/>
    </sheetView>
  </sheetViews>
  <sheetFormatPr defaultRowHeight="15"/>
  <cols>
    <col min="3" max="3" width="31.42578125" customWidth="1"/>
    <col min="4" max="4" width="8.7109375" customWidth="1"/>
    <col min="5" max="5" width="13.7109375" customWidth="1"/>
    <col min="6" max="6" width="13.42578125" customWidth="1"/>
    <col min="7" max="7" width="10.5703125" customWidth="1"/>
    <col min="8" max="8" width="16.7109375" customWidth="1"/>
    <col min="9" max="9" width="9" customWidth="1"/>
    <col min="14" max="14" width="14.5703125" customWidth="1"/>
  </cols>
  <sheetData>
    <row r="1" spans="1:11" s="6" customFormat="1" ht="73.5" customHeight="1">
      <c r="A1" s="1176" t="s">
        <v>14</v>
      </c>
      <c r="B1" s="1176"/>
      <c r="C1" s="1176"/>
      <c r="D1" s="1176"/>
      <c r="E1" s="1176"/>
      <c r="F1" s="1176"/>
      <c r="G1" s="1176"/>
      <c r="H1" s="1176"/>
      <c r="I1" s="1176"/>
      <c r="J1" s="5"/>
      <c r="K1" s="5"/>
    </row>
    <row r="2" spans="1:11" ht="15" customHeight="1">
      <c r="A2" s="1206" t="s">
        <v>23</v>
      </c>
      <c r="B2" s="1206"/>
      <c r="C2" s="119">
        <v>44599</v>
      </c>
      <c r="D2" s="32"/>
      <c r="E2" s="1206" t="s">
        <v>21</v>
      </c>
      <c r="F2" s="1206"/>
      <c r="G2" s="1219"/>
      <c r="H2" s="1219"/>
      <c r="I2" s="1219"/>
      <c r="J2" s="2"/>
      <c r="K2" s="2"/>
    </row>
    <row r="3" spans="1:11" ht="15.75" customHeight="1">
      <c r="A3" s="1213" t="s">
        <v>26</v>
      </c>
      <c r="B3" s="1213"/>
      <c r="C3" s="127" t="s">
        <v>27</v>
      </c>
      <c r="D3" s="98"/>
      <c r="E3" s="1213" t="s">
        <v>20</v>
      </c>
      <c r="F3" s="1213"/>
      <c r="G3" s="1511">
        <v>44593</v>
      </c>
      <c r="H3" s="1511"/>
      <c r="I3" s="1511"/>
      <c r="J3" s="2"/>
      <c r="K3" s="2"/>
    </row>
    <row r="4" spans="1:11" ht="17.25" customHeight="1">
      <c r="A4" s="1213" t="s">
        <v>15</v>
      </c>
      <c r="B4" s="1213"/>
      <c r="C4" s="127" t="s">
        <v>17</v>
      </c>
      <c r="D4" s="98"/>
      <c r="E4" s="1213" t="s">
        <v>18</v>
      </c>
      <c r="F4" s="1213"/>
      <c r="G4" s="1184" t="s">
        <v>115</v>
      </c>
      <c r="H4" s="1184"/>
      <c r="I4" s="1184"/>
      <c r="J4" s="2"/>
      <c r="K4" s="2"/>
    </row>
    <row r="5" spans="1:11" ht="17.25" customHeight="1">
      <c r="A5" s="1213" t="s">
        <v>16</v>
      </c>
      <c r="B5" s="1213"/>
      <c r="C5" s="127">
        <v>90110854</v>
      </c>
      <c r="D5" s="32"/>
      <c r="E5" s="1206" t="s">
        <v>19</v>
      </c>
      <c r="F5" s="1206"/>
      <c r="G5" s="1191" t="s">
        <v>182</v>
      </c>
      <c r="H5" s="1191"/>
      <c r="I5" s="1191"/>
      <c r="J5" s="2"/>
      <c r="K5" s="2"/>
    </row>
    <row r="6" spans="1:11" ht="13.5" customHeight="1">
      <c r="A6" s="1184" t="s">
        <v>0</v>
      </c>
      <c r="B6" s="1184"/>
      <c r="C6" s="33"/>
      <c r="D6" s="97"/>
      <c r="E6" s="126" t="s">
        <v>22</v>
      </c>
      <c r="F6" s="127" t="s">
        <v>87</v>
      </c>
      <c r="G6" s="126"/>
      <c r="H6" s="1282" t="s">
        <v>88</v>
      </c>
      <c r="I6" s="1282"/>
      <c r="J6" s="4"/>
      <c r="K6" s="1"/>
    </row>
    <row r="7" spans="1:11" ht="18.75">
      <c r="A7" s="1184" t="s">
        <v>1</v>
      </c>
      <c r="B7" s="1184"/>
      <c r="C7" s="1184"/>
      <c r="D7" s="1512" t="s">
        <v>2</v>
      </c>
      <c r="E7" s="1512"/>
      <c r="F7" s="1512"/>
      <c r="G7" s="1512"/>
      <c r="H7" s="1513" t="s">
        <v>10</v>
      </c>
      <c r="I7" s="1513" t="s">
        <v>11</v>
      </c>
      <c r="J7" s="1"/>
      <c r="K7" s="1"/>
    </row>
    <row r="8" spans="1:11" ht="18.75">
      <c r="A8" s="1583" t="s">
        <v>3</v>
      </c>
      <c r="B8" s="1583" t="s">
        <v>4</v>
      </c>
      <c r="C8" s="1184" t="s">
        <v>5</v>
      </c>
      <c r="D8" s="1401" t="s">
        <v>6</v>
      </c>
      <c r="E8" s="1184" t="s">
        <v>7</v>
      </c>
      <c r="F8" s="1184"/>
      <c r="G8" s="1184"/>
      <c r="H8" s="1513"/>
      <c r="I8" s="1513"/>
      <c r="J8" s="1"/>
      <c r="K8" s="1"/>
    </row>
    <row r="9" spans="1:11" ht="18.75">
      <c r="A9" s="1583"/>
      <c r="B9" s="1583"/>
      <c r="C9" s="1184"/>
      <c r="D9" s="1191"/>
      <c r="E9" s="1184" t="s">
        <v>8</v>
      </c>
      <c r="F9" s="1184"/>
      <c r="G9" s="98" t="s">
        <v>9</v>
      </c>
      <c r="H9" s="1513"/>
      <c r="I9" s="1513"/>
      <c r="J9" s="1"/>
      <c r="K9" s="1"/>
    </row>
    <row r="10" spans="1:11" ht="18.75">
      <c r="A10" s="123"/>
      <c r="B10" s="123"/>
      <c r="C10" s="127"/>
      <c r="D10" s="128"/>
      <c r="E10" s="1151"/>
      <c r="F10" s="1153"/>
      <c r="G10" s="1153"/>
      <c r="H10" s="1153"/>
      <c r="I10" s="1154"/>
      <c r="J10" s="1"/>
      <c r="K10" s="1"/>
    </row>
    <row r="11" spans="1:11" ht="18.75" customHeight="1">
      <c r="A11" s="3"/>
      <c r="B11" s="3"/>
      <c r="C11" s="1533" t="s">
        <v>174</v>
      </c>
      <c r="D11" s="128" t="s">
        <v>29</v>
      </c>
      <c r="E11" s="1138" t="s">
        <v>171</v>
      </c>
      <c r="F11" s="1150"/>
      <c r="G11" s="137"/>
      <c r="H11" s="76"/>
      <c r="I11" s="75"/>
      <c r="J11" s="1"/>
      <c r="K11" s="1"/>
    </row>
    <row r="12" spans="1:11" ht="18.75" customHeight="1">
      <c r="A12" s="3"/>
      <c r="B12" s="3"/>
      <c r="C12" s="1505"/>
      <c r="D12" s="29">
        <v>1</v>
      </c>
      <c r="E12" s="130" t="s">
        <v>30</v>
      </c>
      <c r="F12" s="136">
        <v>9710</v>
      </c>
      <c r="G12" s="135"/>
      <c r="H12" s="77"/>
      <c r="I12" s="128"/>
      <c r="J12" s="1"/>
      <c r="K12" s="1"/>
    </row>
    <row r="13" spans="1:11" ht="18.75" customHeight="1">
      <c r="A13" s="3"/>
      <c r="B13" s="3"/>
      <c r="C13" s="1505"/>
      <c r="D13" s="139">
        <v>1001</v>
      </c>
      <c r="E13" s="130" t="s">
        <v>31</v>
      </c>
      <c r="F13" s="136">
        <v>2006</v>
      </c>
      <c r="G13" s="135"/>
      <c r="H13" s="1352" t="s">
        <v>173</v>
      </c>
      <c r="I13" s="1353"/>
      <c r="J13" s="1"/>
      <c r="K13" s="1"/>
    </row>
    <row r="14" spans="1:11" ht="18.75" customHeight="1">
      <c r="A14" s="3"/>
      <c r="B14" s="3"/>
      <c r="C14" s="1505"/>
      <c r="D14" s="139">
        <v>1210</v>
      </c>
      <c r="E14" s="130" t="s">
        <v>71</v>
      </c>
      <c r="F14" s="136">
        <v>1785</v>
      </c>
      <c r="G14" s="135"/>
      <c r="H14" s="1354"/>
      <c r="I14" s="1355"/>
      <c r="J14" s="1"/>
      <c r="K14" s="1"/>
    </row>
    <row r="15" spans="1:11" ht="18.75" customHeight="1">
      <c r="A15" s="3"/>
      <c r="B15" s="3"/>
      <c r="C15" s="1505"/>
      <c r="D15" s="139">
        <v>1810</v>
      </c>
      <c r="E15" s="130" t="s">
        <v>32</v>
      </c>
      <c r="F15" s="136">
        <v>13985</v>
      </c>
      <c r="G15" s="135"/>
      <c r="H15" s="1354"/>
      <c r="I15" s="1355"/>
      <c r="J15" s="1"/>
      <c r="K15" s="1"/>
    </row>
    <row r="16" spans="1:11" ht="18.75" customHeight="1">
      <c r="A16" s="3"/>
      <c r="B16" s="3"/>
      <c r="C16" s="1505"/>
      <c r="D16" s="139">
        <v>1820</v>
      </c>
      <c r="E16" s="130" t="s">
        <v>72</v>
      </c>
      <c r="F16" s="136">
        <v>9000</v>
      </c>
      <c r="G16" s="135"/>
      <c r="H16" s="1354"/>
      <c r="I16" s="1355"/>
      <c r="J16" s="1"/>
      <c r="K16" s="1"/>
    </row>
    <row r="17" spans="1:11" ht="18.75" customHeight="1">
      <c r="A17" s="3"/>
      <c r="B17" s="3"/>
      <c r="C17" s="1505"/>
      <c r="D17" s="139">
        <v>1947</v>
      </c>
      <c r="E17" s="130" t="s">
        <v>73</v>
      </c>
      <c r="F17" s="136">
        <v>1500</v>
      </c>
      <c r="G17" s="135"/>
      <c r="H17" s="1354"/>
      <c r="I17" s="1355"/>
      <c r="J17" s="1"/>
      <c r="K17" s="1"/>
    </row>
    <row r="18" spans="1:11" ht="18.75" customHeight="1">
      <c r="A18" s="3"/>
      <c r="B18" s="3"/>
      <c r="C18" s="1505"/>
      <c r="D18" s="139">
        <v>1978</v>
      </c>
      <c r="E18" s="130" t="s">
        <v>74</v>
      </c>
      <c r="F18" s="136">
        <v>6000</v>
      </c>
      <c r="G18" s="135"/>
      <c r="H18" s="1354"/>
      <c r="I18" s="1355"/>
      <c r="J18" s="1"/>
      <c r="K18" s="1"/>
    </row>
    <row r="19" spans="1:11" ht="18.75" customHeight="1">
      <c r="A19" s="3"/>
      <c r="B19" s="3"/>
      <c r="C19" s="1505"/>
      <c r="D19" s="139">
        <v>2211</v>
      </c>
      <c r="E19" s="130" t="s">
        <v>75</v>
      </c>
      <c r="F19" s="136">
        <v>764</v>
      </c>
      <c r="G19" s="135"/>
      <c r="H19" s="1354"/>
      <c r="I19" s="1355"/>
      <c r="J19" s="1"/>
      <c r="K19" s="1"/>
    </row>
    <row r="20" spans="1:11" ht="18.75" customHeight="1">
      <c r="A20" s="3"/>
      <c r="B20" s="3"/>
      <c r="C20" s="1505"/>
      <c r="D20" s="139">
        <v>2224</v>
      </c>
      <c r="E20" s="130" t="s">
        <v>33</v>
      </c>
      <c r="F20" s="136">
        <f>SUM(F12*0.1)</f>
        <v>971</v>
      </c>
      <c r="G20" s="135"/>
      <c r="H20" s="1354"/>
      <c r="I20" s="1355"/>
      <c r="J20" s="1"/>
      <c r="K20" s="1"/>
    </row>
    <row r="21" spans="1:11" ht="18.75" customHeight="1">
      <c r="A21" s="3"/>
      <c r="B21" s="3"/>
      <c r="C21" s="1505"/>
      <c r="D21" s="139">
        <v>2247</v>
      </c>
      <c r="E21" s="130" t="s">
        <v>34</v>
      </c>
      <c r="F21" s="136">
        <f>SUM(F12*0.1)</f>
        <v>971</v>
      </c>
      <c r="G21" s="135"/>
      <c r="H21" s="1354"/>
      <c r="I21" s="1355"/>
      <c r="J21" s="1"/>
      <c r="K21" s="1"/>
    </row>
    <row r="22" spans="1:11" ht="18.75" customHeight="1">
      <c r="A22" s="3"/>
      <c r="B22" s="3"/>
      <c r="C22" s="1505"/>
      <c r="D22" s="139">
        <v>2265</v>
      </c>
      <c r="E22" s="130" t="s">
        <v>45</v>
      </c>
      <c r="F22" s="136">
        <f>SUM(F12*0.1)</f>
        <v>971</v>
      </c>
      <c r="G22" s="135"/>
      <c r="H22" s="1356"/>
      <c r="I22" s="1357"/>
      <c r="J22" s="1"/>
      <c r="K22" s="1"/>
    </row>
    <row r="23" spans="1:11" ht="15.75" customHeight="1">
      <c r="A23" s="3"/>
      <c r="B23" s="3"/>
      <c r="C23" s="1506"/>
      <c r="D23" s="139">
        <v>2309</v>
      </c>
      <c r="E23" s="130" t="s">
        <v>36</v>
      </c>
      <c r="F23" s="136">
        <f>SUM(F12*0.1)</f>
        <v>971</v>
      </c>
      <c r="G23" s="135"/>
      <c r="H23" s="77"/>
      <c r="I23" s="128"/>
    </row>
    <row r="24" spans="1:11" ht="18.75" customHeight="1">
      <c r="A24" s="3"/>
      <c r="B24" s="3"/>
      <c r="C24" s="7"/>
      <c r="D24" s="139"/>
      <c r="E24" s="131" t="s">
        <v>76</v>
      </c>
      <c r="F24" s="133">
        <f>SUM(F12:F23)</f>
        <v>48634</v>
      </c>
      <c r="G24" s="134"/>
      <c r="H24" s="60"/>
      <c r="I24" s="7"/>
      <c r="J24" s="1"/>
      <c r="K24" s="1"/>
    </row>
    <row r="26" spans="1:11" s="21" customFormat="1" ht="18.75">
      <c r="A26" s="1140" t="s">
        <v>12</v>
      </c>
      <c r="B26" s="1140"/>
      <c r="C26" s="1140"/>
      <c r="D26" s="1141" t="s">
        <v>25</v>
      </c>
      <c r="E26" s="1141"/>
      <c r="F26" s="1141"/>
      <c r="G26" s="138" t="s">
        <v>13</v>
      </c>
      <c r="H26" s="138"/>
      <c r="I26" s="138"/>
      <c r="J26" s="20"/>
      <c r="K26" s="19"/>
    </row>
    <row r="27" spans="1:11" s="6" customFormat="1" ht="75" customHeight="1">
      <c r="A27" s="1510" t="s">
        <v>14</v>
      </c>
      <c r="B27" s="1510"/>
      <c r="C27" s="1510"/>
      <c r="D27" s="1510"/>
      <c r="E27" s="1510"/>
      <c r="F27" s="1510"/>
      <c r="G27" s="1510"/>
      <c r="H27" s="1510"/>
      <c r="I27" s="1510"/>
      <c r="J27" s="5"/>
      <c r="K27" s="5"/>
    </row>
    <row r="28" spans="1:11" ht="15" customHeight="1">
      <c r="A28" s="1160" t="s">
        <v>23</v>
      </c>
      <c r="B28" s="1160"/>
      <c r="C28" s="166">
        <v>44569</v>
      </c>
      <c r="D28" s="10"/>
      <c r="E28" s="1206" t="s">
        <v>21</v>
      </c>
      <c r="F28" s="1206"/>
      <c r="G28" s="1219"/>
      <c r="H28" s="1219"/>
      <c r="I28" s="1219"/>
      <c r="J28" s="2"/>
      <c r="K28" s="2"/>
    </row>
    <row r="29" spans="1:11" ht="15.75" customHeight="1">
      <c r="A29" s="1213" t="s">
        <v>26</v>
      </c>
      <c r="B29" s="1213"/>
      <c r="C29" s="127" t="s">
        <v>27</v>
      </c>
      <c r="D29" s="12"/>
      <c r="E29" s="1213" t="s">
        <v>20</v>
      </c>
      <c r="F29" s="1213"/>
      <c r="G29" s="1511">
        <v>44593</v>
      </c>
      <c r="H29" s="1511"/>
      <c r="I29" s="1511"/>
      <c r="J29" s="2"/>
      <c r="K29" s="2"/>
    </row>
    <row r="30" spans="1:11" ht="17.25" customHeight="1">
      <c r="A30" s="1213" t="s">
        <v>15</v>
      </c>
      <c r="B30" s="1213"/>
      <c r="C30" s="127" t="s">
        <v>17</v>
      </c>
      <c r="D30" s="12"/>
      <c r="E30" s="1214" t="s">
        <v>18</v>
      </c>
      <c r="F30" s="1215"/>
      <c r="G30" s="1184" t="s">
        <v>109</v>
      </c>
      <c r="H30" s="1184"/>
      <c r="I30" s="1184"/>
      <c r="J30" s="2"/>
      <c r="K30" s="2"/>
    </row>
    <row r="31" spans="1:11" ht="17.25" customHeight="1">
      <c r="A31" s="1213" t="s">
        <v>16</v>
      </c>
      <c r="B31" s="1213"/>
      <c r="C31" s="127">
        <v>90133463</v>
      </c>
      <c r="D31" s="10"/>
      <c r="E31" s="1206" t="s">
        <v>19</v>
      </c>
      <c r="F31" s="1206"/>
      <c r="G31" s="1191" t="s">
        <v>110</v>
      </c>
      <c r="H31" s="1191"/>
      <c r="I31" s="1191"/>
      <c r="J31" s="2"/>
      <c r="K31" s="2"/>
    </row>
    <row r="32" spans="1:11" ht="13.5" customHeight="1">
      <c r="A32" s="1184" t="s">
        <v>0</v>
      </c>
      <c r="B32" s="1184"/>
      <c r="C32" s="33"/>
      <c r="D32" s="8"/>
      <c r="E32" s="126" t="s">
        <v>22</v>
      </c>
      <c r="F32" s="127" t="s">
        <v>111</v>
      </c>
      <c r="G32" s="126"/>
      <c r="H32" s="1282" t="s">
        <v>88</v>
      </c>
      <c r="I32" s="1282"/>
      <c r="J32" s="4"/>
      <c r="K32" s="1"/>
    </row>
    <row r="33" spans="1:11" ht="18.75">
      <c r="A33" s="1151" t="s">
        <v>1</v>
      </c>
      <c r="B33" s="1153"/>
      <c r="C33" s="1154"/>
      <c r="D33" s="1155" t="s">
        <v>2</v>
      </c>
      <c r="E33" s="1156"/>
      <c r="F33" s="1156"/>
      <c r="G33" s="1157"/>
      <c r="H33" s="1158" t="s">
        <v>10</v>
      </c>
      <c r="I33" s="1158" t="s">
        <v>11</v>
      </c>
      <c r="J33" s="1"/>
      <c r="K33" s="1"/>
    </row>
    <row r="34" spans="1:11" ht="18.75">
      <c r="A34" s="1161" t="s">
        <v>3</v>
      </c>
      <c r="B34" s="1161" t="s">
        <v>4</v>
      </c>
      <c r="C34" s="1163" t="s">
        <v>5</v>
      </c>
      <c r="D34" s="1165" t="s">
        <v>6</v>
      </c>
      <c r="E34" s="1151" t="s">
        <v>7</v>
      </c>
      <c r="F34" s="1153"/>
      <c r="G34" s="1154"/>
      <c r="H34" s="1159"/>
      <c r="I34" s="1159"/>
      <c r="J34" s="1"/>
      <c r="K34" s="1"/>
    </row>
    <row r="35" spans="1:11" ht="18.75">
      <c r="A35" s="1162"/>
      <c r="B35" s="1162"/>
      <c r="C35" s="1164"/>
      <c r="D35" s="1166"/>
      <c r="E35" s="1151" t="s">
        <v>8</v>
      </c>
      <c r="F35" s="1153"/>
      <c r="G35" s="23" t="s">
        <v>9</v>
      </c>
      <c r="H35" s="1160"/>
      <c r="I35" s="1160"/>
      <c r="J35" s="1"/>
      <c r="K35" s="1"/>
    </row>
    <row r="36" spans="1:11" ht="18.75">
      <c r="A36" s="123"/>
      <c r="B36" s="123"/>
      <c r="C36" s="127"/>
      <c r="D36" s="128"/>
      <c r="E36" s="1151"/>
      <c r="F36" s="1153"/>
      <c r="G36" s="1153"/>
      <c r="H36" s="1153"/>
      <c r="I36" s="1154"/>
      <c r="J36" s="1"/>
      <c r="K36" s="1"/>
    </row>
    <row r="37" spans="1:11" ht="18.75" customHeight="1">
      <c r="A37" s="3"/>
      <c r="B37" s="3"/>
      <c r="C37" s="1533" t="s">
        <v>172</v>
      </c>
      <c r="D37" s="128" t="s">
        <v>29</v>
      </c>
      <c r="E37" s="1138" t="s">
        <v>171</v>
      </c>
      <c r="F37" s="1150"/>
      <c r="G37" s="137"/>
      <c r="H37" s="76"/>
      <c r="I37" s="75"/>
      <c r="J37" s="1"/>
      <c r="K37" s="1"/>
    </row>
    <row r="38" spans="1:11" ht="18.75" customHeight="1">
      <c r="A38" s="3"/>
      <c r="B38" s="3"/>
      <c r="C38" s="1505"/>
      <c r="D38" s="29">
        <v>1</v>
      </c>
      <c r="E38" s="130" t="s">
        <v>30</v>
      </c>
      <c r="F38" s="136">
        <v>11260</v>
      </c>
      <c r="G38" s="135"/>
      <c r="H38" s="77"/>
      <c r="I38" s="128"/>
      <c r="J38" s="1"/>
      <c r="K38" s="1"/>
    </row>
    <row r="39" spans="1:11" ht="18.75" customHeight="1">
      <c r="A39" s="3"/>
      <c r="B39" s="3"/>
      <c r="C39" s="1505"/>
      <c r="D39" s="139">
        <v>1001</v>
      </c>
      <c r="E39" s="130" t="s">
        <v>31</v>
      </c>
      <c r="F39" s="136">
        <v>2255</v>
      </c>
      <c r="G39" s="135"/>
      <c r="H39" s="1352" t="s">
        <v>173</v>
      </c>
      <c r="I39" s="1353"/>
      <c r="J39" s="1"/>
      <c r="K39" s="1"/>
    </row>
    <row r="40" spans="1:11" ht="18.75" customHeight="1">
      <c r="A40" s="3"/>
      <c r="B40" s="3"/>
      <c r="C40" s="1505"/>
      <c r="D40" s="139">
        <v>1210</v>
      </c>
      <c r="E40" s="130" t="s">
        <v>71</v>
      </c>
      <c r="F40" s="136">
        <v>1932</v>
      </c>
      <c r="G40" s="135"/>
      <c r="H40" s="1354"/>
      <c r="I40" s="1355"/>
      <c r="J40" s="1"/>
      <c r="K40" s="1"/>
    </row>
    <row r="41" spans="1:11" ht="18.75" customHeight="1">
      <c r="A41" s="3"/>
      <c r="B41" s="3"/>
      <c r="C41" s="1505"/>
      <c r="D41" s="139">
        <v>1810</v>
      </c>
      <c r="E41" s="130" t="s">
        <v>32</v>
      </c>
      <c r="F41" s="136">
        <v>15890</v>
      </c>
      <c r="G41" s="135"/>
      <c r="H41" s="1354"/>
      <c r="I41" s="1355"/>
      <c r="J41" s="1"/>
      <c r="K41" s="1"/>
    </row>
    <row r="42" spans="1:11" ht="18.75" customHeight="1">
      <c r="A42" s="3"/>
      <c r="B42" s="3"/>
      <c r="C42" s="1505"/>
      <c r="D42" s="139">
        <v>1820</v>
      </c>
      <c r="E42" s="130" t="s">
        <v>72</v>
      </c>
      <c r="F42" s="136">
        <v>9000</v>
      </c>
      <c r="G42" s="135"/>
      <c r="H42" s="1354"/>
      <c r="I42" s="1355"/>
      <c r="J42" s="1"/>
      <c r="K42" s="1"/>
    </row>
    <row r="43" spans="1:11" ht="18.75" customHeight="1">
      <c r="A43" s="3"/>
      <c r="B43" s="3"/>
      <c r="C43" s="1505"/>
      <c r="D43" s="139">
        <v>1947</v>
      </c>
      <c r="E43" s="130" t="s">
        <v>73</v>
      </c>
      <c r="F43" s="136">
        <v>1500</v>
      </c>
      <c r="G43" s="135"/>
      <c r="H43" s="1354"/>
      <c r="I43" s="1355"/>
      <c r="J43" s="1"/>
      <c r="K43" s="1"/>
    </row>
    <row r="44" spans="1:11" ht="18.75" customHeight="1">
      <c r="A44" s="3"/>
      <c r="B44" s="3"/>
      <c r="C44" s="1505"/>
      <c r="D44" s="139">
        <v>1978</v>
      </c>
      <c r="E44" s="130" t="s">
        <v>74</v>
      </c>
      <c r="F44" s="136">
        <v>6000</v>
      </c>
      <c r="G44" s="135"/>
      <c r="H44" s="1354"/>
      <c r="I44" s="1355"/>
      <c r="J44" s="1"/>
      <c r="K44" s="1"/>
    </row>
    <row r="45" spans="1:11" ht="18.75" customHeight="1">
      <c r="A45" s="3"/>
      <c r="B45" s="3"/>
      <c r="C45" s="1505"/>
      <c r="D45" s="139">
        <v>2211</v>
      </c>
      <c r="E45" s="130" t="s">
        <v>75</v>
      </c>
      <c r="F45" s="136">
        <v>859</v>
      </c>
      <c r="G45" s="135"/>
      <c r="H45" s="1354"/>
      <c r="I45" s="1355"/>
      <c r="J45" s="1"/>
      <c r="K45" s="1"/>
    </row>
    <row r="46" spans="1:11" ht="18.75" customHeight="1">
      <c r="A46" s="3"/>
      <c r="B46" s="3"/>
      <c r="C46" s="1505"/>
      <c r="D46" s="139">
        <v>2224</v>
      </c>
      <c r="E46" s="130" t="s">
        <v>33</v>
      </c>
      <c r="F46" s="136">
        <f>SUM(F38*0.1)</f>
        <v>1126</v>
      </c>
      <c r="G46" s="135"/>
      <c r="H46" s="1354"/>
      <c r="I46" s="1355"/>
      <c r="J46" s="1"/>
      <c r="K46" s="1"/>
    </row>
    <row r="47" spans="1:11" ht="18.75" customHeight="1">
      <c r="A47" s="3"/>
      <c r="B47" s="3"/>
      <c r="C47" s="1505"/>
      <c r="D47" s="139">
        <v>2247</v>
      </c>
      <c r="E47" s="130" t="s">
        <v>34</v>
      </c>
      <c r="F47" s="136">
        <f>SUM(F38*0.1)</f>
        <v>1126</v>
      </c>
      <c r="G47" s="135"/>
      <c r="H47" s="1354"/>
      <c r="I47" s="1355"/>
      <c r="J47" s="1"/>
      <c r="K47" s="1"/>
    </row>
    <row r="48" spans="1:11" ht="18.75" customHeight="1">
      <c r="A48" s="3"/>
      <c r="B48" s="3"/>
      <c r="C48" s="1505"/>
      <c r="D48" s="139">
        <v>2265</v>
      </c>
      <c r="E48" s="130" t="s">
        <v>45</v>
      </c>
      <c r="F48" s="136">
        <f>SUM(F38*0.1)</f>
        <v>1126</v>
      </c>
      <c r="G48" s="135"/>
      <c r="H48" s="1356"/>
      <c r="I48" s="1357"/>
      <c r="J48" s="1"/>
      <c r="K48" s="1"/>
    </row>
    <row r="49" spans="1:11" ht="15.75" customHeight="1">
      <c r="A49" s="3"/>
      <c r="B49" s="3"/>
      <c r="C49" s="1506"/>
      <c r="D49" s="139">
        <v>2309</v>
      </c>
      <c r="E49" s="130" t="s">
        <v>36</v>
      </c>
      <c r="F49" s="136">
        <f>SUM(F38*0.1)</f>
        <v>1126</v>
      </c>
      <c r="G49" s="135"/>
      <c r="H49" s="77"/>
      <c r="I49" s="128"/>
    </row>
    <row r="50" spans="1:11" ht="18.75" customHeight="1">
      <c r="A50" s="3"/>
      <c r="B50" s="3"/>
      <c r="C50" s="7"/>
      <c r="D50" s="139"/>
      <c r="E50" s="131" t="s">
        <v>76</v>
      </c>
      <c r="F50" s="133">
        <f>SUM(F38:F49)</f>
        <v>53200</v>
      </c>
      <c r="G50" s="134"/>
      <c r="H50" s="60"/>
      <c r="I50" s="7"/>
      <c r="J50" s="1"/>
      <c r="K50" s="1"/>
    </row>
    <row r="51" spans="1:11" ht="18.75">
      <c r="A51" s="15"/>
      <c r="B51" s="15"/>
      <c r="C51" s="167"/>
      <c r="D51" s="168"/>
      <c r="E51" s="169"/>
      <c r="F51" s="170"/>
      <c r="G51" s="170"/>
      <c r="H51" s="171"/>
      <c r="I51" s="167"/>
      <c r="J51" s="1"/>
      <c r="K51" s="1"/>
    </row>
    <row r="53" spans="1:11" s="21" customFormat="1" ht="18.75">
      <c r="A53" s="1140" t="s">
        <v>12</v>
      </c>
      <c r="B53" s="1140"/>
      <c r="C53" s="1140"/>
      <c r="D53" s="1141" t="s">
        <v>25</v>
      </c>
      <c r="E53" s="1141"/>
      <c r="F53" s="1141"/>
      <c r="G53" s="138" t="s">
        <v>13</v>
      </c>
      <c r="H53" s="138"/>
      <c r="I53" s="138"/>
      <c r="J53" s="20"/>
      <c r="K53" s="19"/>
    </row>
    <row r="54" spans="1:11" s="6" customFormat="1" ht="75" customHeight="1">
      <c r="A54" s="1510" t="s">
        <v>14</v>
      </c>
      <c r="B54" s="1510"/>
      <c r="C54" s="1510"/>
      <c r="D54" s="1510"/>
      <c r="E54" s="1510"/>
      <c r="F54" s="1510"/>
      <c r="G54" s="1510"/>
      <c r="H54" s="1510"/>
      <c r="I54" s="1510"/>
      <c r="J54" s="5"/>
      <c r="K54" s="5"/>
    </row>
    <row r="55" spans="1:11" ht="15" customHeight="1">
      <c r="A55" s="1160" t="s">
        <v>23</v>
      </c>
      <c r="B55" s="1160"/>
      <c r="C55" s="166">
        <v>44569</v>
      </c>
      <c r="D55" s="10"/>
      <c r="E55" s="1206" t="s">
        <v>21</v>
      </c>
      <c r="F55" s="1206"/>
      <c r="G55" s="1219"/>
      <c r="H55" s="1219"/>
      <c r="I55" s="1219"/>
      <c r="J55" s="2"/>
      <c r="K55" s="2"/>
    </row>
    <row r="56" spans="1:11" ht="15.75" customHeight="1">
      <c r="A56" s="1213" t="s">
        <v>26</v>
      </c>
      <c r="B56" s="1213"/>
      <c r="C56" s="127" t="s">
        <v>27</v>
      </c>
      <c r="D56" s="12"/>
      <c r="E56" s="1213" t="s">
        <v>20</v>
      </c>
      <c r="F56" s="1213"/>
      <c r="G56" s="1511" t="s">
        <v>582</v>
      </c>
      <c r="H56" s="1511"/>
      <c r="I56" s="1511"/>
      <c r="J56" s="2"/>
      <c r="K56" s="2"/>
    </row>
    <row r="57" spans="1:11" ht="17.25" customHeight="1">
      <c r="A57" s="1213" t="s">
        <v>15</v>
      </c>
      <c r="B57" s="1213"/>
      <c r="C57" s="127" t="s">
        <v>17</v>
      </c>
      <c r="D57" s="12"/>
      <c r="E57" s="1214" t="s">
        <v>18</v>
      </c>
      <c r="F57" s="1215"/>
      <c r="G57" s="1184" t="s">
        <v>580</v>
      </c>
      <c r="H57" s="1184"/>
      <c r="I57" s="1184"/>
      <c r="J57" s="2"/>
      <c r="K57" s="2"/>
    </row>
    <row r="58" spans="1:11" ht="17.25" customHeight="1">
      <c r="A58" s="1213" t="s">
        <v>16</v>
      </c>
      <c r="B58" s="1213"/>
      <c r="C58" s="127"/>
      <c r="D58" s="10"/>
      <c r="E58" s="1206" t="s">
        <v>19</v>
      </c>
      <c r="F58" s="1206"/>
      <c r="G58" s="1191" t="s">
        <v>583</v>
      </c>
      <c r="H58" s="1191"/>
      <c r="I58" s="1191"/>
      <c r="J58" s="2"/>
      <c r="K58" s="2"/>
    </row>
    <row r="59" spans="1:11" ht="13.5" customHeight="1">
      <c r="A59" s="1184" t="s">
        <v>0</v>
      </c>
      <c r="B59" s="1184"/>
      <c r="C59" s="33">
        <v>8220312306246</v>
      </c>
      <c r="D59" s="8"/>
      <c r="E59" s="126" t="s">
        <v>22</v>
      </c>
      <c r="F59" s="127" t="s">
        <v>47</v>
      </c>
      <c r="G59" s="126"/>
      <c r="H59" s="1282" t="s">
        <v>175</v>
      </c>
      <c r="I59" s="1282"/>
      <c r="J59" s="4"/>
      <c r="K59" s="1"/>
    </row>
    <row r="60" spans="1:11" ht="18.75">
      <c r="A60" s="1151" t="s">
        <v>1</v>
      </c>
      <c r="B60" s="1153"/>
      <c r="C60" s="1154"/>
      <c r="D60" s="1512" t="s">
        <v>2</v>
      </c>
      <c r="E60" s="1512"/>
      <c r="F60" s="1512"/>
      <c r="G60" s="1512"/>
      <c r="H60" s="1513" t="s">
        <v>10</v>
      </c>
      <c r="I60" s="1513" t="s">
        <v>11</v>
      </c>
      <c r="J60" s="1"/>
      <c r="K60" s="1"/>
    </row>
    <row r="61" spans="1:11" ht="18.75">
      <c r="A61" s="1161" t="s">
        <v>3</v>
      </c>
      <c r="B61" s="1161" t="s">
        <v>4</v>
      </c>
      <c r="C61" s="1163" t="s">
        <v>5</v>
      </c>
      <c r="D61" s="1401" t="s">
        <v>6</v>
      </c>
      <c r="E61" s="1184" t="s">
        <v>7</v>
      </c>
      <c r="F61" s="1184"/>
      <c r="G61" s="1184"/>
      <c r="H61" s="1513"/>
      <c r="I61" s="1513"/>
      <c r="J61" s="1"/>
      <c r="K61" s="1"/>
    </row>
    <row r="62" spans="1:11" ht="18.75">
      <c r="A62" s="1162"/>
      <c r="B62" s="1162"/>
      <c r="C62" s="1164"/>
      <c r="D62" s="1191"/>
      <c r="E62" s="1184" t="s">
        <v>8</v>
      </c>
      <c r="F62" s="1184"/>
      <c r="G62" s="98" t="s">
        <v>9</v>
      </c>
      <c r="H62" s="1513"/>
      <c r="I62" s="1513"/>
      <c r="J62" s="1"/>
      <c r="K62" s="1"/>
    </row>
    <row r="63" spans="1:11" ht="18.75">
      <c r="A63" s="123"/>
      <c r="B63" s="123"/>
      <c r="C63" s="127"/>
      <c r="D63" s="177"/>
      <c r="E63" s="1184" t="s">
        <v>590</v>
      </c>
      <c r="F63" s="1184"/>
      <c r="G63" s="1184"/>
      <c r="H63" s="1184"/>
      <c r="I63" s="1184"/>
      <c r="J63" s="1"/>
      <c r="K63" s="1"/>
    </row>
    <row r="64" spans="1:11" ht="18.75" customHeight="1">
      <c r="A64" s="3"/>
      <c r="B64" s="3"/>
      <c r="C64" s="1533" t="s">
        <v>589</v>
      </c>
      <c r="D64" s="128" t="s">
        <v>29</v>
      </c>
      <c r="E64" s="1138" t="s">
        <v>584</v>
      </c>
      <c r="F64" s="1150"/>
      <c r="G64" s="128" t="s">
        <v>586</v>
      </c>
      <c r="H64" s="76" t="s">
        <v>587</v>
      </c>
      <c r="I64" s="75"/>
      <c r="J64" s="1"/>
      <c r="K64" s="1"/>
    </row>
    <row r="65" spans="1:11" ht="18.75" customHeight="1">
      <c r="A65" s="3"/>
      <c r="B65" s="3"/>
      <c r="C65" s="1505"/>
      <c r="D65" s="29">
        <v>1</v>
      </c>
      <c r="E65" s="130" t="s">
        <v>30</v>
      </c>
      <c r="F65" s="136">
        <v>28070</v>
      </c>
      <c r="G65" s="140"/>
      <c r="H65" s="77">
        <v>16848</v>
      </c>
      <c r="I65" s="128"/>
      <c r="J65" s="1"/>
      <c r="K65" s="1"/>
    </row>
    <row r="66" spans="1:11" ht="18.75" customHeight="1">
      <c r="A66" s="3"/>
      <c r="B66" s="3"/>
      <c r="C66" s="1505"/>
      <c r="D66" s="139">
        <v>1001</v>
      </c>
      <c r="E66" s="130" t="s">
        <v>31</v>
      </c>
      <c r="F66" s="136">
        <v>4091</v>
      </c>
      <c r="G66" s="140"/>
      <c r="H66" s="117">
        <v>2448</v>
      </c>
      <c r="I66" s="117"/>
      <c r="J66" s="1"/>
      <c r="K66" s="1"/>
    </row>
    <row r="67" spans="1:11" ht="18.75" customHeight="1">
      <c r="A67" s="3"/>
      <c r="B67" s="3"/>
      <c r="C67" s="1505"/>
      <c r="D67" s="139">
        <v>1210</v>
      </c>
      <c r="E67" s="130" t="s">
        <v>71</v>
      </c>
      <c r="F67" s="136">
        <v>5000</v>
      </c>
      <c r="G67" s="140"/>
      <c r="H67" s="117">
        <v>3006</v>
      </c>
      <c r="I67" s="117"/>
      <c r="J67" s="1"/>
      <c r="K67" s="1"/>
    </row>
    <row r="68" spans="1:11" ht="18.75" customHeight="1">
      <c r="A68" s="3"/>
      <c r="B68" s="3"/>
      <c r="C68" s="1505"/>
      <c r="D68" s="139">
        <v>1584</v>
      </c>
      <c r="E68" s="130" t="s">
        <v>74</v>
      </c>
      <c r="F68" s="136">
        <v>9000</v>
      </c>
      <c r="G68" s="140"/>
      <c r="H68" s="117">
        <v>5400</v>
      </c>
      <c r="I68" s="117"/>
      <c r="J68" s="1"/>
      <c r="K68" s="1"/>
    </row>
    <row r="69" spans="1:11" ht="18.75" customHeight="1">
      <c r="A69" s="3"/>
      <c r="B69" s="3"/>
      <c r="C69" s="1505"/>
      <c r="D69" s="139">
        <v>1947</v>
      </c>
      <c r="E69" s="130" t="s">
        <v>73</v>
      </c>
      <c r="F69" s="136">
        <v>1500</v>
      </c>
      <c r="G69" s="140"/>
      <c r="H69" s="117">
        <v>8406</v>
      </c>
      <c r="I69" s="117"/>
      <c r="J69" s="1"/>
      <c r="K69" s="1"/>
    </row>
    <row r="70" spans="1:11" ht="18.75" customHeight="1">
      <c r="A70" s="3"/>
      <c r="B70" s="3"/>
      <c r="C70" s="1505"/>
      <c r="D70" s="139">
        <v>2363</v>
      </c>
      <c r="E70" s="130" t="s">
        <v>72</v>
      </c>
      <c r="F70" s="136">
        <v>14000</v>
      </c>
      <c r="G70" s="140"/>
      <c r="H70" s="117">
        <v>25272</v>
      </c>
      <c r="I70" s="117"/>
      <c r="J70" s="1"/>
      <c r="K70" s="1"/>
    </row>
    <row r="71" spans="1:11" ht="18.75" customHeight="1">
      <c r="A71" s="3"/>
      <c r="B71" s="3"/>
      <c r="C71" s="1505"/>
      <c r="D71" s="139">
        <v>1810</v>
      </c>
      <c r="E71" s="130" t="s">
        <v>32</v>
      </c>
      <c r="F71" s="136">
        <v>42105</v>
      </c>
      <c r="G71" s="140"/>
      <c r="H71" s="117">
        <v>900</v>
      </c>
      <c r="I71" s="117"/>
      <c r="J71" s="1"/>
      <c r="K71" s="1"/>
    </row>
    <row r="72" spans="1:11" ht="18.75" customHeight="1">
      <c r="A72" s="3"/>
      <c r="B72" s="3"/>
      <c r="C72" s="1505"/>
      <c r="D72" s="139">
        <v>2347</v>
      </c>
      <c r="E72" s="130" t="s">
        <v>585</v>
      </c>
      <c r="F72" s="136">
        <v>2836</v>
      </c>
      <c r="G72" s="140"/>
      <c r="H72" s="117"/>
      <c r="I72" s="117"/>
      <c r="J72" s="1"/>
      <c r="K72" s="1"/>
    </row>
    <row r="73" spans="1:11" ht="24">
      <c r="A73" s="3"/>
      <c r="B73" s="3"/>
      <c r="C73" s="1505"/>
      <c r="D73" s="139"/>
      <c r="E73" s="130"/>
      <c r="F73" s="136"/>
      <c r="G73" s="140"/>
      <c r="H73" s="117">
        <v>63990</v>
      </c>
      <c r="I73" s="117"/>
      <c r="J73" s="1"/>
      <c r="K73" s="1"/>
    </row>
    <row r="74" spans="1:11" ht="18.75" customHeight="1">
      <c r="A74" s="3"/>
      <c r="B74" s="3"/>
      <c r="C74" s="1505"/>
      <c r="D74" s="139"/>
      <c r="E74" s="130"/>
      <c r="F74" s="136"/>
      <c r="G74" s="140"/>
      <c r="H74" s="117" t="s">
        <v>591</v>
      </c>
      <c r="I74" s="117"/>
      <c r="J74" s="1"/>
      <c r="K74" s="1"/>
    </row>
    <row r="75" spans="1:11" ht="15.75" customHeight="1">
      <c r="A75" s="3"/>
      <c r="B75" s="3"/>
      <c r="C75" s="1506"/>
      <c r="D75" s="139"/>
      <c r="E75" s="130"/>
      <c r="F75" s="136"/>
      <c r="G75" s="140"/>
      <c r="H75" s="77"/>
      <c r="I75" s="128"/>
    </row>
    <row r="76" spans="1:11" ht="18.75" customHeight="1">
      <c r="A76" s="3"/>
      <c r="B76" s="3"/>
      <c r="C76" s="7"/>
      <c r="D76" s="139"/>
      <c r="E76" s="131" t="s">
        <v>76</v>
      </c>
      <c r="F76" s="133">
        <f>SUM(F65:F75)</f>
        <v>106602</v>
      </c>
      <c r="G76" s="134"/>
      <c r="H76" s="60"/>
      <c r="I76" s="7"/>
      <c r="J76" s="1"/>
      <c r="K76" s="1"/>
    </row>
    <row r="77" spans="1:11" ht="18.75">
      <c r="A77" s="15"/>
      <c r="B77" s="15"/>
      <c r="C77" s="167"/>
      <c r="D77" s="168"/>
      <c r="E77" s="169"/>
      <c r="F77" s="170"/>
      <c r="G77" s="170"/>
      <c r="H77" s="171"/>
      <c r="I77" s="167"/>
      <c r="J77" s="1"/>
      <c r="K77" s="1"/>
    </row>
    <row r="79" spans="1:11" s="21" customFormat="1" ht="18.75">
      <c r="A79" s="1140" t="s">
        <v>12</v>
      </c>
      <c r="B79" s="1140"/>
      <c r="C79" s="1140"/>
      <c r="D79" s="1141" t="s">
        <v>588</v>
      </c>
      <c r="E79" s="1141"/>
      <c r="F79" s="1141"/>
      <c r="G79" s="138" t="s">
        <v>13</v>
      </c>
      <c r="H79" s="138"/>
      <c r="I79" s="138"/>
      <c r="J79" s="20"/>
      <c r="K79" s="19"/>
    </row>
    <row r="81" spans="1:11" s="6" customFormat="1" ht="73.5" customHeight="1">
      <c r="A81" s="1351" t="s">
        <v>14</v>
      </c>
      <c r="B81" s="1351"/>
      <c r="C81" s="1351"/>
      <c r="D81" s="1351"/>
      <c r="E81" s="1351"/>
      <c r="F81" s="1351"/>
      <c r="G81" s="1351"/>
      <c r="H81" s="1351"/>
      <c r="I81" s="1351"/>
      <c r="J81" s="5"/>
      <c r="K81" s="5"/>
    </row>
    <row r="82" spans="1:11" ht="15" customHeight="1">
      <c r="A82" s="1160" t="s">
        <v>23</v>
      </c>
      <c r="B82" s="1160"/>
      <c r="C82" s="166">
        <v>44569</v>
      </c>
      <c r="D82" s="10"/>
      <c r="E82" s="1206" t="s">
        <v>21</v>
      </c>
      <c r="F82" s="1206"/>
      <c r="G82" s="1219"/>
      <c r="H82" s="1219"/>
      <c r="I82" s="1219"/>
      <c r="J82" s="2"/>
      <c r="K82" s="2"/>
    </row>
    <row r="83" spans="1:11" ht="15.75" customHeight="1">
      <c r="A83" s="1213" t="s">
        <v>26</v>
      </c>
      <c r="B83" s="1213"/>
      <c r="C83" s="127" t="s">
        <v>27</v>
      </c>
      <c r="D83" s="12"/>
      <c r="E83" s="1213" t="s">
        <v>20</v>
      </c>
      <c r="F83" s="1213"/>
      <c r="G83" s="1511">
        <v>44593</v>
      </c>
      <c r="H83" s="1511"/>
      <c r="I83" s="1511"/>
      <c r="J83" s="2"/>
      <c r="K83" s="2"/>
    </row>
    <row r="84" spans="1:11" ht="17.25" customHeight="1">
      <c r="A84" s="1213" t="s">
        <v>15</v>
      </c>
      <c r="B84" s="1213"/>
      <c r="C84" s="127" t="s">
        <v>17</v>
      </c>
      <c r="D84" s="12"/>
      <c r="E84" s="1214" t="s">
        <v>18</v>
      </c>
      <c r="F84" s="1215"/>
      <c r="G84" s="1184" t="s">
        <v>82</v>
      </c>
      <c r="H84" s="1184"/>
      <c r="I84" s="1184"/>
      <c r="J84" s="2"/>
      <c r="K84" s="2"/>
    </row>
    <row r="85" spans="1:11" ht="17.25" customHeight="1">
      <c r="A85" s="1213" t="s">
        <v>16</v>
      </c>
      <c r="B85" s="1213"/>
      <c r="C85" s="127">
        <v>90123332</v>
      </c>
      <c r="D85" s="10"/>
      <c r="E85" s="1206" t="s">
        <v>19</v>
      </c>
      <c r="F85" s="1206"/>
      <c r="G85" s="1191" t="s">
        <v>78</v>
      </c>
      <c r="H85" s="1191"/>
      <c r="I85" s="1191"/>
      <c r="J85" s="2"/>
      <c r="K85" s="2"/>
    </row>
    <row r="86" spans="1:11" ht="13.5" customHeight="1">
      <c r="A86" s="1184" t="s">
        <v>0</v>
      </c>
      <c r="B86" s="1184"/>
      <c r="C86" s="33"/>
      <c r="D86" s="8"/>
      <c r="E86" s="126" t="s">
        <v>22</v>
      </c>
      <c r="F86" s="127" t="s">
        <v>79</v>
      </c>
      <c r="G86" s="127" t="s">
        <v>179</v>
      </c>
      <c r="H86" s="1282" t="s">
        <v>175</v>
      </c>
      <c r="I86" s="1282"/>
      <c r="J86" s="4"/>
      <c r="K86" s="1"/>
    </row>
    <row r="87" spans="1:11" ht="18.75">
      <c r="A87" s="1151" t="s">
        <v>1</v>
      </c>
      <c r="B87" s="1153"/>
      <c r="C87" s="1154"/>
      <c r="D87" s="1155" t="s">
        <v>2</v>
      </c>
      <c r="E87" s="1156"/>
      <c r="F87" s="1156"/>
      <c r="G87" s="1157"/>
      <c r="H87" s="173"/>
      <c r="I87" s="97"/>
      <c r="J87" s="1"/>
      <c r="K87" s="1"/>
    </row>
    <row r="88" spans="1:11" ht="18.75">
      <c r="A88" s="121" t="s">
        <v>1</v>
      </c>
      <c r="B88" s="127"/>
      <c r="C88" s="127"/>
      <c r="D88" s="172" t="s">
        <v>2</v>
      </c>
      <c r="E88" s="1184" t="s">
        <v>7</v>
      </c>
      <c r="F88" s="1184"/>
      <c r="G88" s="1184"/>
      <c r="H88" s="1516" t="s">
        <v>10</v>
      </c>
      <c r="I88" s="1516" t="s">
        <v>11</v>
      </c>
      <c r="J88" s="1"/>
      <c r="K88" s="1"/>
    </row>
    <row r="89" spans="1:11" ht="27.75" customHeight="1">
      <c r="A89" s="122" t="s">
        <v>3</v>
      </c>
      <c r="B89" s="122" t="s">
        <v>4</v>
      </c>
      <c r="C89" s="124" t="s">
        <v>5</v>
      </c>
      <c r="D89" s="125" t="s">
        <v>6</v>
      </c>
      <c r="E89" s="1184" t="s">
        <v>8</v>
      </c>
      <c r="F89" s="1184"/>
      <c r="G89" s="98" t="s">
        <v>9</v>
      </c>
      <c r="H89" s="1517"/>
      <c r="I89" s="1517"/>
      <c r="J89" s="1"/>
      <c r="K89" s="1"/>
    </row>
    <row r="90" spans="1:11" ht="30.75" customHeight="1">
      <c r="A90" s="1518"/>
      <c r="B90" s="1183"/>
      <c r="C90" s="1533" t="s">
        <v>181</v>
      </c>
      <c r="D90" s="128" t="s">
        <v>29</v>
      </c>
      <c r="E90" s="1148" t="s">
        <v>177</v>
      </c>
      <c r="F90" s="1283"/>
      <c r="G90" s="128" t="s">
        <v>178</v>
      </c>
      <c r="H90" s="1191" t="s">
        <v>81</v>
      </c>
      <c r="I90" s="1191"/>
      <c r="J90" s="1"/>
      <c r="K90" s="1"/>
    </row>
    <row r="91" spans="1:11" ht="18.75" customHeight="1">
      <c r="A91" s="1519"/>
      <c r="B91" s="1520"/>
      <c r="C91" s="1505"/>
      <c r="D91" s="29">
        <v>1</v>
      </c>
      <c r="E91" s="130" t="s">
        <v>30</v>
      </c>
      <c r="F91" s="136">
        <v>15210</v>
      </c>
      <c r="G91" s="140">
        <v>880</v>
      </c>
      <c r="H91" s="1142">
        <v>15210</v>
      </c>
      <c r="I91" s="1142"/>
      <c r="J91" s="1"/>
      <c r="K91" s="1"/>
    </row>
    <row r="92" spans="1:11" ht="18.75" customHeight="1">
      <c r="A92" s="1519"/>
      <c r="B92" s="1520"/>
      <c r="C92" s="1505"/>
      <c r="D92" s="139">
        <v>1001</v>
      </c>
      <c r="E92" s="130" t="s">
        <v>31</v>
      </c>
      <c r="F92" s="136">
        <v>2778</v>
      </c>
      <c r="G92" s="140">
        <v>0</v>
      </c>
      <c r="H92" s="1142">
        <v>2778</v>
      </c>
      <c r="I92" s="1142"/>
      <c r="J92" s="1"/>
      <c r="K92" s="1"/>
    </row>
    <row r="93" spans="1:11" ht="18.75" customHeight="1">
      <c r="A93" s="1519"/>
      <c r="B93" s="1520"/>
      <c r="C93" s="1505"/>
      <c r="D93" s="139">
        <v>1210</v>
      </c>
      <c r="E93" s="130" t="s">
        <v>71</v>
      </c>
      <c r="F93" s="136">
        <v>2856</v>
      </c>
      <c r="G93" s="140">
        <v>0</v>
      </c>
      <c r="H93" s="1142">
        <v>2856</v>
      </c>
      <c r="I93" s="1142"/>
      <c r="J93" s="1"/>
      <c r="K93" s="1"/>
    </row>
    <row r="94" spans="1:11" ht="18.75" customHeight="1">
      <c r="A94" s="1519"/>
      <c r="B94" s="1520"/>
      <c r="C94" s="1505"/>
      <c r="D94" s="139">
        <v>1810</v>
      </c>
      <c r="E94" s="130" t="s">
        <v>32</v>
      </c>
      <c r="F94" s="136">
        <v>20175</v>
      </c>
      <c r="G94" s="140">
        <v>440</v>
      </c>
      <c r="H94" s="1142">
        <v>20175</v>
      </c>
      <c r="I94" s="1142"/>
      <c r="J94" s="1"/>
      <c r="K94" s="1"/>
    </row>
    <row r="95" spans="1:11" ht="18.75" customHeight="1">
      <c r="A95" s="1519"/>
      <c r="B95" s="1520"/>
      <c r="C95" s="1505"/>
      <c r="D95" s="139">
        <v>1820</v>
      </c>
      <c r="E95" s="130" t="s">
        <v>72</v>
      </c>
      <c r="F95" s="136">
        <v>12000</v>
      </c>
      <c r="G95" s="140">
        <v>0</v>
      </c>
      <c r="H95" s="1142">
        <v>12000</v>
      </c>
      <c r="I95" s="1142"/>
      <c r="J95" s="1"/>
      <c r="K95" s="1"/>
    </row>
    <row r="96" spans="1:11" ht="18.75" customHeight="1">
      <c r="A96" s="1519"/>
      <c r="B96" s="1520"/>
      <c r="C96" s="1505"/>
      <c r="D96" s="139">
        <v>1947</v>
      </c>
      <c r="E96" s="130" t="s">
        <v>73</v>
      </c>
      <c r="F96" s="136">
        <v>1500</v>
      </c>
      <c r="G96" s="140">
        <v>0</v>
      </c>
      <c r="H96" s="1142">
        <v>1500</v>
      </c>
      <c r="I96" s="1142"/>
      <c r="J96" s="1"/>
      <c r="K96" s="1"/>
    </row>
    <row r="97" spans="1:13" ht="18.75" customHeight="1">
      <c r="A97" s="1519"/>
      <c r="B97" s="1520"/>
      <c r="C97" s="1505"/>
      <c r="D97" s="139">
        <v>1978</v>
      </c>
      <c r="E97" s="130" t="s">
        <v>74</v>
      </c>
      <c r="F97" s="136">
        <v>9000</v>
      </c>
      <c r="G97" s="140">
        <v>0</v>
      </c>
      <c r="H97" s="1142">
        <v>9000</v>
      </c>
      <c r="I97" s="1142"/>
      <c r="J97" s="1"/>
      <c r="K97" s="1"/>
    </row>
    <row r="98" spans="1:13" ht="18.75" customHeight="1">
      <c r="A98" s="1519"/>
      <c r="B98" s="1520"/>
      <c r="C98" s="1505"/>
      <c r="D98" s="139">
        <v>2211</v>
      </c>
      <c r="E98" s="130" t="s">
        <v>75</v>
      </c>
      <c r="F98" s="136">
        <v>1051</v>
      </c>
      <c r="G98" s="140">
        <v>0</v>
      </c>
      <c r="H98" s="1142">
        <v>1051</v>
      </c>
      <c r="I98" s="1142"/>
      <c r="J98" s="1"/>
      <c r="K98" s="1"/>
    </row>
    <row r="99" spans="1:13" ht="18.75" customHeight="1">
      <c r="A99" s="1519"/>
      <c r="B99" s="1520"/>
      <c r="C99" s="1505"/>
      <c r="D99" s="139">
        <v>2224</v>
      </c>
      <c r="E99" s="130" t="s">
        <v>33</v>
      </c>
      <c r="F99" s="136">
        <f>SUM(F91*0.1)</f>
        <v>1521</v>
      </c>
      <c r="G99" s="140">
        <v>88</v>
      </c>
      <c r="H99" s="1142">
        <f>SUM(H91*0.1)</f>
        <v>1521</v>
      </c>
      <c r="I99" s="1142"/>
      <c r="J99" s="1"/>
      <c r="K99" s="1"/>
    </row>
    <row r="100" spans="1:13" ht="18.75" customHeight="1">
      <c r="A100" s="1519"/>
      <c r="B100" s="1520"/>
      <c r="C100" s="1505"/>
      <c r="D100" s="139">
        <v>2247</v>
      </c>
      <c r="E100" s="130" t="s">
        <v>34</v>
      </c>
      <c r="F100" s="136">
        <f>SUM(F91*0.1)</f>
        <v>1521</v>
      </c>
      <c r="G100" s="140">
        <v>88</v>
      </c>
      <c r="H100" s="1142">
        <f>SUM(H91*0.1)</f>
        <v>1521</v>
      </c>
      <c r="I100" s="1142"/>
      <c r="J100" s="1"/>
      <c r="K100" s="1"/>
    </row>
    <row r="101" spans="1:13" ht="18.75" customHeight="1">
      <c r="A101" s="1519"/>
      <c r="B101" s="1520"/>
      <c r="C101" s="1505"/>
      <c r="D101" s="139">
        <v>2265</v>
      </c>
      <c r="E101" s="130" t="s">
        <v>45</v>
      </c>
      <c r="F101" s="136">
        <f>SUM(F91*0.1)</f>
        <v>1521</v>
      </c>
      <c r="G101" s="140">
        <v>88</v>
      </c>
      <c r="H101" s="1142">
        <f>SUM(H91*0.1)</f>
        <v>1521</v>
      </c>
      <c r="I101" s="1142"/>
      <c r="J101" s="1"/>
      <c r="K101" s="1"/>
    </row>
    <row r="102" spans="1:13" ht="15.75" customHeight="1">
      <c r="A102" s="1519"/>
      <c r="B102" s="1520"/>
      <c r="C102" s="1505"/>
      <c r="D102" s="139">
        <v>2309</v>
      </c>
      <c r="E102" s="130" t="s">
        <v>36</v>
      </c>
      <c r="F102" s="136">
        <f>SUM(F91*0.1)</f>
        <v>1521</v>
      </c>
      <c r="G102" s="140">
        <v>88</v>
      </c>
      <c r="H102" s="1142">
        <f>SUM(H91*0.1)</f>
        <v>1521</v>
      </c>
      <c r="I102" s="1142"/>
    </row>
    <row r="103" spans="1:13" ht="18.75" customHeight="1">
      <c r="A103" s="1521"/>
      <c r="B103" s="1522"/>
      <c r="C103" s="1506"/>
      <c r="D103" s="139"/>
      <c r="E103" s="131" t="s">
        <v>76</v>
      </c>
      <c r="F103" s="133">
        <f>SUM(F91:F102)</f>
        <v>70654</v>
      </c>
      <c r="G103" s="134">
        <f>SUM(G91:G102)</f>
        <v>1672</v>
      </c>
      <c r="H103" s="1147">
        <f>SUM(H91:J102)</f>
        <v>70654</v>
      </c>
      <c r="I103" s="1147"/>
      <c r="J103" s="1"/>
      <c r="K103" s="1"/>
      <c r="M103" s="174"/>
    </row>
    <row r="104" spans="1:13" ht="18.75" customHeight="1">
      <c r="A104" s="175"/>
      <c r="B104" s="175"/>
      <c r="C104" s="176"/>
      <c r="D104" s="168"/>
      <c r="E104" s="169"/>
      <c r="F104" s="170"/>
      <c r="G104" s="170"/>
      <c r="H104" s="170"/>
      <c r="I104" s="170"/>
      <c r="J104" s="1"/>
      <c r="K104" s="1"/>
      <c r="M104" s="174"/>
    </row>
    <row r="105" spans="1:13" ht="18.75" customHeight="1">
      <c r="A105" s="175"/>
      <c r="B105" s="175"/>
      <c r="C105" s="176"/>
      <c r="D105" s="168"/>
      <c r="E105" s="169"/>
      <c r="F105" s="170"/>
      <c r="G105" s="170"/>
      <c r="H105" s="170"/>
      <c r="I105" s="170"/>
      <c r="J105" s="1"/>
      <c r="K105" s="1"/>
      <c r="M105" s="174"/>
    </row>
    <row r="106" spans="1:13" s="21" customFormat="1" ht="18.75">
      <c r="A106" s="1140" t="s">
        <v>12</v>
      </c>
      <c r="B106" s="1140"/>
      <c r="C106" s="1140"/>
      <c r="D106" s="1141" t="s">
        <v>25</v>
      </c>
      <c r="E106" s="1141"/>
      <c r="F106" s="1141"/>
      <c r="G106" s="138" t="s">
        <v>13</v>
      </c>
      <c r="H106" s="138"/>
      <c r="I106" s="138"/>
      <c r="J106" s="20"/>
      <c r="K106" s="19"/>
    </row>
    <row r="107" spans="1:13" s="6" customFormat="1" ht="73.5" customHeight="1">
      <c r="A107" s="1351" t="s">
        <v>14</v>
      </c>
      <c r="B107" s="1351"/>
      <c r="C107" s="1351"/>
      <c r="D107" s="1351"/>
      <c r="E107" s="1351"/>
      <c r="F107" s="1351"/>
      <c r="G107" s="1351"/>
      <c r="H107" s="1351"/>
      <c r="I107" s="1351"/>
      <c r="J107" s="5"/>
      <c r="K107" s="5"/>
    </row>
    <row r="108" spans="1:13" ht="15" customHeight="1">
      <c r="A108" s="1160" t="s">
        <v>23</v>
      </c>
      <c r="B108" s="1160"/>
      <c r="C108" s="166">
        <v>45366</v>
      </c>
      <c r="D108" s="10"/>
      <c r="E108" s="1206" t="s">
        <v>21</v>
      </c>
      <c r="F108" s="1206"/>
      <c r="G108" s="1219"/>
      <c r="H108" s="1219"/>
      <c r="I108" s="1219"/>
      <c r="J108" s="2"/>
      <c r="K108" s="2"/>
    </row>
    <row r="109" spans="1:13" ht="15.75" customHeight="1">
      <c r="A109" s="1213" t="s">
        <v>26</v>
      </c>
      <c r="B109" s="1213"/>
      <c r="C109" s="127" t="s">
        <v>27</v>
      </c>
      <c r="D109" s="12"/>
      <c r="E109" s="1213" t="s">
        <v>20</v>
      </c>
      <c r="F109" s="1213"/>
      <c r="G109" s="1511">
        <v>45352</v>
      </c>
      <c r="H109" s="1511"/>
      <c r="I109" s="1511"/>
      <c r="J109" s="2"/>
      <c r="K109" s="2"/>
    </row>
    <row r="110" spans="1:13" ht="17.25" customHeight="1">
      <c r="A110" s="1213" t="s">
        <v>15</v>
      </c>
      <c r="B110" s="1213"/>
      <c r="C110" s="127" t="s">
        <v>17</v>
      </c>
      <c r="D110" s="12"/>
      <c r="E110" s="1214" t="s">
        <v>18</v>
      </c>
      <c r="F110" s="1215"/>
      <c r="G110" s="1184" t="s">
        <v>661</v>
      </c>
      <c r="H110" s="1184"/>
      <c r="I110" s="1184"/>
      <c r="J110" s="2"/>
      <c r="K110" s="2"/>
    </row>
    <row r="111" spans="1:13" ht="17.25" customHeight="1">
      <c r="A111" s="1213" t="s">
        <v>16</v>
      </c>
      <c r="B111" s="1213"/>
      <c r="C111" s="127">
        <v>90147661</v>
      </c>
      <c r="D111" s="10"/>
      <c r="E111" s="1206" t="s">
        <v>19</v>
      </c>
      <c r="F111" s="1206"/>
      <c r="G111" s="1191" t="s">
        <v>662</v>
      </c>
      <c r="H111" s="1191"/>
      <c r="I111" s="1191"/>
      <c r="J111" s="2"/>
      <c r="K111" s="2"/>
    </row>
    <row r="112" spans="1:13" ht="13.5" customHeight="1">
      <c r="A112" s="1184" t="s">
        <v>0</v>
      </c>
      <c r="B112" s="1184"/>
      <c r="C112" s="33">
        <v>8220312306246</v>
      </c>
      <c r="D112" s="8"/>
      <c r="E112" s="126" t="s">
        <v>22</v>
      </c>
      <c r="F112" s="127" t="s">
        <v>47</v>
      </c>
      <c r="G112" s="127" t="s">
        <v>179</v>
      </c>
      <c r="H112" s="1282" t="s">
        <v>175</v>
      </c>
      <c r="I112" s="1282"/>
      <c r="J112" s="4"/>
      <c r="K112" s="1"/>
    </row>
    <row r="113" spans="1:11" ht="18.75">
      <c r="A113" s="1151" t="s">
        <v>1</v>
      </c>
      <c r="B113" s="1153"/>
      <c r="C113" s="1154"/>
      <c r="D113" s="1155" t="s">
        <v>2</v>
      </c>
      <c r="E113" s="1156"/>
      <c r="F113" s="1156"/>
      <c r="G113" s="1157"/>
      <c r="H113" s="173"/>
      <c r="I113" s="97"/>
      <c r="J113" s="1"/>
      <c r="K113" s="1"/>
    </row>
    <row r="114" spans="1:11" ht="18.75">
      <c r="A114" s="121" t="s">
        <v>1</v>
      </c>
      <c r="B114" s="127"/>
      <c r="C114" s="127"/>
      <c r="D114" s="172" t="s">
        <v>2</v>
      </c>
      <c r="E114" s="1184" t="s">
        <v>7</v>
      </c>
      <c r="F114" s="1184"/>
      <c r="G114" s="1184"/>
      <c r="H114" s="1516" t="s">
        <v>10</v>
      </c>
      <c r="I114" s="1516" t="s">
        <v>11</v>
      </c>
      <c r="J114" s="1"/>
      <c r="K114" s="1"/>
    </row>
    <row r="115" spans="1:11" ht="27.75" customHeight="1">
      <c r="A115" s="122" t="s">
        <v>3</v>
      </c>
      <c r="B115" s="122" t="s">
        <v>4</v>
      </c>
      <c r="C115" s="124" t="s">
        <v>5</v>
      </c>
      <c r="D115" s="125" t="s">
        <v>6</v>
      </c>
      <c r="E115" s="1184" t="s">
        <v>8</v>
      </c>
      <c r="F115" s="1184"/>
      <c r="G115" s="98" t="s">
        <v>9</v>
      </c>
      <c r="H115" s="1517"/>
      <c r="I115" s="1517"/>
      <c r="J115" s="1"/>
      <c r="K115" s="1"/>
    </row>
    <row r="116" spans="1:11" ht="30.75" customHeight="1">
      <c r="A116" s="1518"/>
      <c r="B116" s="1183"/>
      <c r="C116" s="1198"/>
      <c r="D116" s="128" t="s">
        <v>29</v>
      </c>
      <c r="E116" s="1148" t="s">
        <v>663</v>
      </c>
      <c r="F116" s="1283"/>
      <c r="G116" s="128"/>
      <c r="H116" s="1191" t="s">
        <v>664</v>
      </c>
      <c r="I116" s="1191"/>
      <c r="J116" s="1"/>
      <c r="K116" s="1"/>
    </row>
    <row r="117" spans="1:11" ht="18.75" customHeight="1">
      <c r="A117" s="1519"/>
      <c r="B117" s="1520"/>
      <c r="C117" s="1199"/>
      <c r="D117" s="29">
        <v>1</v>
      </c>
      <c r="E117" s="130" t="s">
        <v>30</v>
      </c>
      <c r="F117" s="136">
        <v>28070</v>
      </c>
      <c r="G117" s="140" t="s">
        <v>665</v>
      </c>
      <c r="H117" s="1142">
        <v>6780</v>
      </c>
      <c r="I117" s="1142"/>
      <c r="J117" s="1"/>
      <c r="K117" s="1"/>
    </row>
    <row r="118" spans="1:11" ht="18.75" customHeight="1">
      <c r="A118" s="1519"/>
      <c r="B118" s="1520"/>
      <c r="C118" s="1199"/>
      <c r="D118" s="139">
        <v>1001</v>
      </c>
      <c r="E118" s="130" t="s">
        <v>31</v>
      </c>
      <c r="F118" s="136">
        <v>4091</v>
      </c>
      <c r="G118" s="140"/>
      <c r="H118" s="1142"/>
      <c r="I118" s="1142"/>
      <c r="J118" s="1"/>
      <c r="K118" s="1"/>
    </row>
    <row r="119" spans="1:11" ht="18.75" customHeight="1">
      <c r="A119" s="1519"/>
      <c r="B119" s="1520"/>
      <c r="C119" s="1199"/>
      <c r="D119" s="139">
        <v>1210</v>
      </c>
      <c r="E119" s="130" t="s">
        <v>71</v>
      </c>
      <c r="F119" s="136">
        <v>5000</v>
      </c>
      <c r="G119" s="140"/>
      <c r="H119" s="1142"/>
      <c r="I119" s="1142"/>
      <c r="J119" s="1"/>
      <c r="K119" s="1"/>
    </row>
    <row r="120" spans="1:11" ht="18.75" customHeight="1">
      <c r="A120" s="1519"/>
      <c r="B120" s="1520"/>
      <c r="C120" s="1199"/>
      <c r="D120" s="139">
        <v>1584</v>
      </c>
      <c r="E120" s="130" t="s">
        <v>74</v>
      </c>
      <c r="F120" s="136">
        <v>9000</v>
      </c>
      <c r="G120" s="140"/>
      <c r="H120" s="1142"/>
      <c r="I120" s="1142"/>
      <c r="J120" s="1"/>
      <c r="K120" s="1"/>
    </row>
    <row r="121" spans="1:11" ht="18.75" customHeight="1">
      <c r="A121" s="1519"/>
      <c r="B121" s="1520"/>
      <c r="C121" s="1199"/>
      <c r="D121" s="139">
        <v>1810</v>
      </c>
      <c r="E121" s="130" t="s">
        <v>595</v>
      </c>
      <c r="F121" s="136">
        <v>42105</v>
      </c>
      <c r="G121" s="140" t="s">
        <v>595</v>
      </c>
      <c r="H121" s="1142">
        <v>3390</v>
      </c>
      <c r="I121" s="1142"/>
      <c r="J121" s="1"/>
      <c r="K121" s="1"/>
    </row>
    <row r="122" spans="1:11" ht="18.75" customHeight="1">
      <c r="A122" s="1519"/>
      <c r="B122" s="1520"/>
      <c r="C122" s="1199"/>
      <c r="D122" s="139">
        <v>1947</v>
      </c>
      <c r="E122" s="130" t="s">
        <v>73</v>
      </c>
      <c r="F122" s="136">
        <v>1500</v>
      </c>
      <c r="G122" s="140"/>
      <c r="H122" s="1142"/>
      <c r="I122" s="1142"/>
      <c r="J122" s="1"/>
      <c r="K122" s="1"/>
    </row>
    <row r="123" spans="1:11" ht="18.75" customHeight="1">
      <c r="A123" s="1519"/>
      <c r="B123" s="1520"/>
      <c r="C123" s="1199"/>
      <c r="D123" s="139">
        <v>2348</v>
      </c>
      <c r="E123" s="130" t="s">
        <v>458</v>
      </c>
      <c r="F123" s="136">
        <v>2837</v>
      </c>
      <c r="G123" s="140"/>
      <c r="H123" s="1142"/>
      <c r="I123" s="1142"/>
      <c r="J123" s="1"/>
      <c r="K123" s="1"/>
    </row>
    <row r="124" spans="1:11" ht="18.75" customHeight="1">
      <c r="A124" s="1519"/>
      <c r="B124" s="1520"/>
      <c r="C124" s="1199"/>
      <c r="D124" s="139">
        <v>2363</v>
      </c>
      <c r="E124" s="130" t="s">
        <v>72</v>
      </c>
      <c r="F124" s="136">
        <v>14000</v>
      </c>
      <c r="G124" s="140"/>
      <c r="H124" s="1142"/>
      <c r="I124" s="1142"/>
      <c r="J124" s="1"/>
      <c r="K124" s="1"/>
    </row>
    <row r="125" spans="1:11" ht="18.75" customHeight="1">
      <c r="A125" s="1519"/>
      <c r="B125" s="1520"/>
      <c r="C125" s="1199"/>
      <c r="D125" s="139">
        <v>2379</v>
      </c>
      <c r="E125" s="130" t="s">
        <v>647</v>
      </c>
      <c r="F125" s="136">
        <v>9824</v>
      </c>
      <c r="G125" s="140"/>
      <c r="H125" s="1142"/>
      <c r="I125" s="1142"/>
      <c r="J125" s="1"/>
      <c r="K125" s="1"/>
    </row>
    <row r="126" spans="1:11" ht="18.75" customHeight="1">
      <c r="A126" s="1519"/>
      <c r="B126" s="1520"/>
      <c r="C126" s="1199"/>
      <c r="D126" s="139"/>
      <c r="E126" s="130"/>
      <c r="F126" s="136"/>
      <c r="G126" s="140"/>
      <c r="H126" s="1142"/>
      <c r="I126" s="1142"/>
      <c r="J126" s="1"/>
      <c r="K126" s="1"/>
    </row>
    <row r="127" spans="1:11" ht="18.75" customHeight="1">
      <c r="A127" s="1519"/>
      <c r="B127" s="1520"/>
      <c r="C127" s="1199"/>
      <c r="D127" s="139"/>
      <c r="E127" s="130"/>
      <c r="F127" s="136"/>
      <c r="G127" s="140"/>
      <c r="H127" s="1142"/>
      <c r="I127" s="1142"/>
      <c r="J127" s="1"/>
      <c r="K127" s="1"/>
    </row>
    <row r="128" spans="1:11" ht="15.75" customHeight="1">
      <c r="A128" s="1519"/>
      <c r="B128" s="1520"/>
      <c r="C128" s="1199"/>
      <c r="D128" s="139"/>
      <c r="E128" s="130"/>
      <c r="F128" s="136"/>
      <c r="G128" s="140"/>
      <c r="H128" s="1142"/>
      <c r="I128" s="1142"/>
    </row>
    <row r="129" spans="1:13" ht="18.75" customHeight="1">
      <c r="A129" s="1521"/>
      <c r="B129" s="1522"/>
      <c r="C129" s="1200"/>
      <c r="D129" s="139"/>
      <c r="E129" s="131" t="s">
        <v>76</v>
      </c>
      <c r="F129" s="133">
        <f>SUM(F117:F128)</f>
        <v>116427</v>
      </c>
      <c r="G129" s="134" t="s">
        <v>94</v>
      </c>
      <c r="H129" s="1147">
        <f>SUM(H117:H128)</f>
        <v>10170</v>
      </c>
      <c r="I129" s="1147"/>
      <c r="J129" s="1"/>
      <c r="K129" s="1"/>
      <c r="M129" s="174"/>
    </row>
    <row r="130" spans="1:13" ht="18.75" customHeight="1">
      <c r="A130" s="175"/>
      <c r="B130" s="175"/>
      <c r="C130" s="176"/>
      <c r="D130" s="168"/>
      <c r="E130" s="169"/>
      <c r="F130" s="170"/>
      <c r="G130" s="170"/>
      <c r="H130" s="170"/>
      <c r="I130" s="170"/>
      <c r="J130" s="1"/>
      <c r="K130" s="1"/>
      <c r="M130" s="174"/>
    </row>
    <row r="131" spans="1:13" ht="18.75" customHeight="1">
      <c r="A131" s="175"/>
      <c r="B131" s="175"/>
      <c r="C131" s="176"/>
      <c r="D131" s="168"/>
      <c r="E131" s="169"/>
      <c r="F131" s="170"/>
      <c r="G131" s="170"/>
      <c r="H131" s="170"/>
      <c r="I131" s="170"/>
      <c r="J131" s="1"/>
      <c r="K131" s="1"/>
      <c r="M131" s="174"/>
    </row>
    <row r="132" spans="1:13" s="21" customFormat="1" ht="18.75">
      <c r="A132" s="1140" t="s">
        <v>12</v>
      </c>
      <c r="B132" s="1140"/>
      <c r="C132" s="1140"/>
      <c r="D132" s="1141" t="s">
        <v>25</v>
      </c>
      <c r="E132" s="1141"/>
      <c r="F132" s="1141"/>
      <c r="G132" s="138" t="s">
        <v>13</v>
      </c>
      <c r="H132" s="138"/>
      <c r="I132" s="138"/>
      <c r="J132" s="20"/>
      <c r="K132" s="19"/>
    </row>
    <row r="133" spans="1:13" s="6" customFormat="1" ht="73.5" customHeight="1">
      <c r="A133" s="1176" t="s">
        <v>14</v>
      </c>
      <c r="B133" s="1176"/>
      <c r="C133" s="1176"/>
      <c r="D133" s="1176"/>
      <c r="E133" s="1176"/>
      <c r="F133" s="1176"/>
      <c r="G133" s="1176"/>
      <c r="H133" s="1176"/>
      <c r="I133" s="1176"/>
      <c r="J133" s="5"/>
      <c r="K133" s="5"/>
    </row>
    <row r="134" spans="1:13" ht="15" customHeight="1">
      <c r="A134" s="1206" t="s">
        <v>23</v>
      </c>
      <c r="B134" s="1206"/>
      <c r="C134" s="119">
        <v>44599</v>
      </c>
      <c r="D134" s="32"/>
      <c r="E134" s="1206" t="s">
        <v>21</v>
      </c>
      <c r="F134" s="1206"/>
      <c r="G134" s="1219"/>
      <c r="H134" s="1219"/>
      <c r="I134" s="1219"/>
      <c r="J134" s="2"/>
      <c r="K134" s="2"/>
    </row>
    <row r="135" spans="1:13" ht="15.75" customHeight="1">
      <c r="A135" s="1213" t="s">
        <v>26</v>
      </c>
      <c r="B135" s="1213"/>
      <c r="C135" s="142" t="s">
        <v>27</v>
      </c>
      <c r="D135" s="98"/>
      <c r="E135" s="1213" t="s">
        <v>20</v>
      </c>
      <c r="F135" s="1213"/>
      <c r="G135" s="1511">
        <v>44593</v>
      </c>
      <c r="H135" s="1511"/>
      <c r="I135" s="1511"/>
      <c r="J135" s="2"/>
      <c r="K135" s="2"/>
    </row>
    <row r="136" spans="1:13" ht="17.25" customHeight="1">
      <c r="A136" s="1213" t="s">
        <v>15</v>
      </c>
      <c r="B136" s="1213"/>
      <c r="C136" s="142" t="s">
        <v>17</v>
      </c>
      <c r="D136" s="98"/>
      <c r="E136" s="1213" t="s">
        <v>18</v>
      </c>
      <c r="F136" s="1213"/>
      <c r="G136" s="1184" t="s">
        <v>115</v>
      </c>
      <c r="H136" s="1184"/>
      <c r="I136" s="1184"/>
      <c r="J136" s="2"/>
      <c r="K136" s="2"/>
    </row>
    <row r="137" spans="1:13" ht="17.25" customHeight="1">
      <c r="A137" s="1213" t="s">
        <v>16</v>
      </c>
      <c r="B137" s="1213"/>
      <c r="C137" s="142">
        <v>90110854</v>
      </c>
      <c r="D137" s="32"/>
      <c r="E137" s="1206" t="s">
        <v>19</v>
      </c>
      <c r="F137" s="1206"/>
      <c r="G137" s="1191" t="s">
        <v>182</v>
      </c>
      <c r="H137" s="1191"/>
      <c r="I137" s="1191"/>
      <c r="J137" s="2"/>
      <c r="K137" s="2"/>
    </row>
    <row r="138" spans="1:13" ht="13.5" customHeight="1">
      <c r="A138" s="1184" t="s">
        <v>0</v>
      </c>
      <c r="B138" s="1184"/>
      <c r="C138" s="33"/>
      <c r="D138" s="97"/>
      <c r="E138" s="143" t="s">
        <v>22</v>
      </c>
      <c r="F138" s="142" t="s">
        <v>87</v>
      </c>
      <c r="G138" s="143"/>
      <c r="H138" s="1282" t="s">
        <v>88</v>
      </c>
      <c r="I138" s="1282"/>
      <c r="J138" s="4"/>
      <c r="K138" s="1"/>
    </row>
    <row r="139" spans="1:13" ht="18.75">
      <c r="A139" s="1184" t="s">
        <v>1</v>
      </c>
      <c r="B139" s="1184"/>
      <c r="C139" s="1184"/>
      <c r="D139" s="1512" t="s">
        <v>2</v>
      </c>
      <c r="E139" s="1512"/>
      <c r="F139" s="1512"/>
      <c r="G139" s="1512"/>
      <c r="H139" s="1513" t="s">
        <v>10</v>
      </c>
      <c r="I139" s="1513" t="s">
        <v>11</v>
      </c>
      <c r="J139" s="1"/>
      <c r="K139" s="1"/>
    </row>
    <row r="140" spans="1:13" ht="18.75">
      <c r="A140" s="1583" t="s">
        <v>3</v>
      </c>
      <c r="B140" s="1583" t="s">
        <v>4</v>
      </c>
      <c r="C140" s="1184" t="s">
        <v>5</v>
      </c>
      <c r="D140" s="1401" t="s">
        <v>6</v>
      </c>
      <c r="E140" s="1184" t="s">
        <v>7</v>
      </c>
      <c r="F140" s="1184"/>
      <c r="G140" s="1184"/>
      <c r="H140" s="1513"/>
      <c r="I140" s="1513"/>
      <c r="J140" s="1"/>
      <c r="K140" s="1"/>
    </row>
    <row r="141" spans="1:13" ht="18.75">
      <c r="A141" s="1583"/>
      <c r="B141" s="1583"/>
      <c r="C141" s="1184"/>
      <c r="D141" s="1191"/>
      <c r="E141" s="1184" t="s">
        <v>8</v>
      </c>
      <c r="F141" s="1184"/>
      <c r="G141" s="98" t="s">
        <v>9</v>
      </c>
      <c r="H141" s="1513"/>
      <c r="I141" s="1513"/>
      <c r="J141" s="1"/>
      <c r="K141" s="1"/>
    </row>
    <row r="142" spans="1:13" ht="18.75">
      <c r="A142" s="146"/>
      <c r="B142" s="146"/>
      <c r="C142" s="142"/>
      <c r="D142" s="150"/>
      <c r="E142" s="1151"/>
      <c r="F142" s="1153"/>
      <c r="G142" s="1153"/>
      <c r="H142" s="1153"/>
      <c r="I142" s="1154"/>
      <c r="J142" s="1"/>
      <c r="K142" s="1"/>
    </row>
    <row r="143" spans="1:13" ht="27.75" customHeight="1">
      <c r="A143" s="3"/>
      <c r="B143" s="3"/>
      <c r="C143" s="1533" t="s">
        <v>196</v>
      </c>
      <c r="D143" s="150" t="s">
        <v>29</v>
      </c>
      <c r="E143" s="1138" t="s">
        <v>171</v>
      </c>
      <c r="F143" s="1150"/>
      <c r="G143" s="196" t="s">
        <v>192</v>
      </c>
      <c r="H143" s="76"/>
      <c r="I143" s="75"/>
      <c r="J143" s="1"/>
      <c r="K143" s="1"/>
    </row>
    <row r="144" spans="1:13" ht="18.75" customHeight="1">
      <c r="A144" s="3"/>
      <c r="B144" s="3"/>
      <c r="C144" s="1505"/>
      <c r="D144" s="29">
        <v>1</v>
      </c>
      <c r="E144" s="151" t="s">
        <v>30</v>
      </c>
      <c r="F144" s="152">
        <v>9710</v>
      </c>
      <c r="G144" s="160">
        <v>290</v>
      </c>
      <c r="H144" s="77"/>
      <c r="I144" s="150"/>
      <c r="J144" s="1"/>
      <c r="K144" s="1"/>
    </row>
    <row r="145" spans="1:11" ht="18.75" customHeight="1">
      <c r="A145" s="3"/>
      <c r="B145" s="3"/>
      <c r="C145" s="1505"/>
      <c r="D145" s="156">
        <v>1001</v>
      </c>
      <c r="E145" s="151" t="s">
        <v>31</v>
      </c>
      <c r="F145" s="152">
        <v>2006</v>
      </c>
      <c r="G145" s="160"/>
      <c r="H145" s="1352" t="s">
        <v>173</v>
      </c>
      <c r="I145" s="1353"/>
      <c r="J145" s="1"/>
      <c r="K145" s="1"/>
    </row>
    <row r="146" spans="1:11" ht="18.75" customHeight="1">
      <c r="A146" s="3"/>
      <c r="B146" s="3"/>
      <c r="C146" s="1505"/>
      <c r="D146" s="156">
        <v>1210</v>
      </c>
      <c r="E146" s="151" t="s">
        <v>71</v>
      </c>
      <c r="F146" s="152">
        <v>1785</v>
      </c>
      <c r="G146" s="160"/>
      <c r="H146" s="1354"/>
      <c r="I146" s="1355"/>
      <c r="J146" s="1"/>
      <c r="K146" s="1"/>
    </row>
    <row r="147" spans="1:11" ht="18.75" customHeight="1">
      <c r="A147" s="3"/>
      <c r="B147" s="3"/>
      <c r="C147" s="1505"/>
      <c r="D147" s="156">
        <v>1810</v>
      </c>
      <c r="E147" s="151" t="s">
        <v>32</v>
      </c>
      <c r="F147" s="152">
        <v>13985</v>
      </c>
      <c r="G147" s="160">
        <v>145</v>
      </c>
      <c r="H147" s="1354"/>
      <c r="I147" s="1355"/>
      <c r="J147" s="1"/>
      <c r="K147" s="1"/>
    </row>
    <row r="148" spans="1:11" ht="18.75" customHeight="1">
      <c r="A148" s="3"/>
      <c r="B148" s="3"/>
      <c r="C148" s="1505"/>
      <c r="D148" s="156">
        <v>1820</v>
      </c>
      <c r="E148" s="151" t="s">
        <v>72</v>
      </c>
      <c r="F148" s="152">
        <v>9000</v>
      </c>
      <c r="G148" s="160"/>
      <c r="H148" s="1354"/>
      <c r="I148" s="1355"/>
      <c r="J148" s="1"/>
      <c r="K148" s="1"/>
    </row>
    <row r="149" spans="1:11" ht="18.75" customHeight="1">
      <c r="A149" s="3"/>
      <c r="B149" s="3"/>
      <c r="C149" s="1505"/>
      <c r="D149" s="156">
        <v>1947</v>
      </c>
      <c r="E149" s="151" t="s">
        <v>73</v>
      </c>
      <c r="F149" s="152">
        <v>1500</v>
      </c>
      <c r="G149" s="160"/>
      <c r="H149" s="1354"/>
      <c r="I149" s="1355"/>
      <c r="J149" s="1"/>
      <c r="K149" s="1"/>
    </row>
    <row r="150" spans="1:11" ht="18.75" customHeight="1">
      <c r="A150" s="3"/>
      <c r="B150" s="3"/>
      <c r="C150" s="1505"/>
      <c r="D150" s="156">
        <v>1978</v>
      </c>
      <c r="E150" s="151" t="s">
        <v>74</v>
      </c>
      <c r="F150" s="152">
        <v>6000</v>
      </c>
      <c r="G150" s="160"/>
      <c r="H150" s="1354"/>
      <c r="I150" s="1355"/>
      <c r="J150" s="1"/>
      <c r="K150" s="1"/>
    </row>
    <row r="151" spans="1:11" ht="18.75" customHeight="1">
      <c r="A151" s="3"/>
      <c r="B151" s="3"/>
      <c r="C151" s="1505"/>
      <c r="D151" s="156">
        <v>2211</v>
      </c>
      <c r="E151" s="151" t="s">
        <v>75</v>
      </c>
      <c r="F151" s="152">
        <v>764</v>
      </c>
      <c r="G151" s="160"/>
      <c r="H151" s="1354"/>
      <c r="I151" s="1355"/>
      <c r="J151" s="1"/>
      <c r="K151" s="1"/>
    </row>
    <row r="152" spans="1:11" ht="18.75" customHeight="1">
      <c r="A152" s="3"/>
      <c r="B152" s="3"/>
      <c r="C152" s="1505"/>
      <c r="D152" s="156">
        <v>2224</v>
      </c>
      <c r="E152" s="151" t="s">
        <v>33</v>
      </c>
      <c r="F152" s="152">
        <f>SUM(F144*0.1)</f>
        <v>971</v>
      </c>
      <c r="G152" s="160">
        <v>29</v>
      </c>
      <c r="H152" s="1354"/>
      <c r="I152" s="1355"/>
      <c r="J152" s="1"/>
      <c r="K152" s="1"/>
    </row>
    <row r="153" spans="1:11" ht="18.75" customHeight="1">
      <c r="A153" s="3"/>
      <c r="B153" s="3"/>
      <c r="C153" s="1505"/>
      <c r="D153" s="156">
        <v>2247</v>
      </c>
      <c r="E153" s="151" t="s">
        <v>34</v>
      </c>
      <c r="F153" s="152">
        <f>SUM(F144*0.1)</f>
        <v>971</v>
      </c>
      <c r="G153" s="197">
        <v>29</v>
      </c>
      <c r="H153" s="1354"/>
      <c r="I153" s="1355"/>
      <c r="J153" s="1"/>
      <c r="K153" s="1"/>
    </row>
    <row r="154" spans="1:11" ht="18.75" customHeight="1">
      <c r="A154" s="3"/>
      <c r="B154" s="3"/>
      <c r="C154" s="1505"/>
      <c r="D154" s="156">
        <v>2265</v>
      </c>
      <c r="E154" s="151" t="s">
        <v>45</v>
      </c>
      <c r="F154" s="152">
        <f>SUM(F144*0.1)</f>
        <v>971</v>
      </c>
      <c r="G154" s="197">
        <v>29</v>
      </c>
      <c r="H154" s="1356"/>
      <c r="I154" s="1357"/>
      <c r="J154" s="1"/>
      <c r="K154" s="1"/>
    </row>
    <row r="155" spans="1:11" ht="15.75" customHeight="1">
      <c r="A155" s="3"/>
      <c r="B155" s="3"/>
      <c r="C155" s="1506"/>
      <c r="D155" s="156">
        <v>2309</v>
      </c>
      <c r="E155" s="151" t="s">
        <v>36</v>
      </c>
      <c r="F155" s="152">
        <f>SUM(F144*0.1)</f>
        <v>971</v>
      </c>
      <c r="G155" s="197">
        <v>29</v>
      </c>
      <c r="H155" s="77"/>
      <c r="I155" s="150"/>
    </row>
    <row r="156" spans="1:11" ht="18.75" customHeight="1">
      <c r="A156" s="3"/>
      <c r="B156" s="3"/>
      <c r="C156" s="7"/>
      <c r="D156" s="156"/>
      <c r="E156" s="153" t="s">
        <v>76</v>
      </c>
      <c r="F156" s="154">
        <f>SUM(F144:F155)</f>
        <v>48634</v>
      </c>
      <c r="G156" s="159">
        <f>SUM(G144:G155)</f>
        <v>551</v>
      </c>
      <c r="H156" s="60"/>
      <c r="I156" s="7"/>
      <c r="J156" s="1"/>
      <c r="K156" s="1"/>
    </row>
    <row r="158" spans="1:11" s="21" customFormat="1" ht="18.75">
      <c r="A158" s="1140" t="s">
        <v>12</v>
      </c>
      <c r="B158" s="1140"/>
      <c r="C158" s="1140"/>
      <c r="D158" s="1141" t="s">
        <v>25</v>
      </c>
      <c r="E158" s="1141"/>
      <c r="F158" s="1141"/>
      <c r="G158" s="157" t="s">
        <v>13</v>
      </c>
      <c r="H158" s="157"/>
      <c r="I158" s="157"/>
      <c r="J158" s="20"/>
      <c r="K158" s="19"/>
    </row>
    <row r="160" spans="1:11" s="6" customFormat="1" ht="73.5" customHeight="1">
      <c r="A160" s="1351" t="s">
        <v>14</v>
      </c>
      <c r="B160" s="1351"/>
      <c r="C160" s="1351"/>
      <c r="D160" s="1351"/>
      <c r="E160" s="1351"/>
      <c r="F160" s="1351"/>
      <c r="G160" s="1351"/>
      <c r="H160" s="1351"/>
      <c r="I160" s="1351"/>
      <c r="J160" s="5"/>
      <c r="K160" s="5"/>
    </row>
    <row r="161" spans="1:11" ht="15" customHeight="1">
      <c r="A161" s="1160" t="s">
        <v>23</v>
      </c>
      <c r="B161" s="1160"/>
      <c r="C161" s="166">
        <v>44569</v>
      </c>
      <c r="D161" s="10"/>
      <c r="E161" s="1206" t="s">
        <v>21</v>
      </c>
      <c r="F161" s="1206"/>
      <c r="G161" s="1219"/>
      <c r="H161" s="1219"/>
      <c r="I161" s="1219"/>
      <c r="J161" s="2"/>
      <c r="K161" s="2"/>
    </row>
    <row r="162" spans="1:11" ht="15.75" customHeight="1">
      <c r="A162" s="1213" t="s">
        <v>26</v>
      </c>
      <c r="B162" s="1213"/>
      <c r="C162" s="142" t="s">
        <v>27</v>
      </c>
      <c r="D162" s="12"/>
      <c r="E162" s="1213" t="s">
        <v>20</v>
      </c>
      <c r="F162" s="1213"/>
      <c r="G162" s="1511">
        <v>44593</v>
      </c>
      <c r="H162" s="1511"/>
      <c r="I162" s="1511"/>
      <c r="J162" s="2"/>
      <c r="K162" s="2"/>
    </row>
    <row r="163" spans="1:11" ht="17.25" customHeight="1">
      <c r="A163" s="1213" t="s">
        <v>15</v>
      </c>
      <c r="B163" s="1213"/>
      <c r="C163" s="142" t="s">
        <v>17</v>
      </c>
      <c r="D163" s="12"/>
      <c r="E163" s="1214" t="s">
        <v>18</v>
      </c>
      <c r="F163" s="1215"/>
      <c r="G163" s="1184" t="s">
        <v>183</v>
      </c>
      <c r="H163" s="1184"/>
      <c r="I163" s="1184"/>
      <c r="J163" s="2"/>
      <c r="K163" s="2"/>
    </row>
    <row r="164" spans="1:11" ht="17.25" customHeight="1">
      <c r="A164" s="1213" t="s">
        <v>16</v>
      </c>
      <c r="B164" s="1213"/>
      <c r="C164" s="142">
        <v>90130391</v>
      </c>
      <c r="D164" s="10"/>
      <c r="E164" s="1206" t="s">
        <v>19</v>
      </c>
      <c r="F164" s="1206"/>
      <c r="G164" s="1191" t="s">
        <v>182</v>
      </c>
      <c r="H164" s="1191"/>
      <c r="I164" s="1191"/>
      <c r="J164" s="2"/>
      <c r="K164" s="2"/>
    </row>
    <row r="165" spans="1:11" ht="13.5" customHeight="1">
      <c r="A165" s="1184" t="s">
        <v>0</v>
      </c>
      <c r="B165" s="1184"/>
      <c r="C165" s="33"/>
      <c r="D165" s="8"/>
      <c r="E165" s="143" t="s">
        <v>22</v>
      </c>
      <c r="F165" s="142" t="s">
        <v>184</v>
      </c>
      <c r="G165" s="142" t="s">
        <v>179</v>
      </c>
      <c r="H165" s="1282" t="s">
        <v>175</v>
      </c>
      <c r="I165" s="1282"/>
      <c r="J165" s="4"/>
      <c r="K165" s="1"/>
    </row>
    <row r="166" spans="1:11" ht="18.75">
      <c r="A166" s="1151" t="s">
        <v>1</v>
      </c>
      <c r="B166" s="1153"/>
      <c r="C166" s="1154"/>
      <c r="D166" s="1155" t="s">
        <v>2</v>
      </c>
      <c r="E166" s="1156"/>
      <c r="F166" s="1156"/>
      <c r="G166" s="1157"/>
      <c r="H166" s="173"/>
      <c r="I166" s="97"/>
      <c r="J166" s="1"/>
      <c r="K166" s="1"/>
    </row>
    <row r="167" spans="1:11" ht="18.75">
      <c r="A167" s="144" t="s">
        <v>1</v>
      </c>
      <c r="B167" s="142"/>
      <c r="C167" s="142"/>
      <c r="D167" s="172" t="s">
        <v>2</v>
      </c>
      <c r="E167" s="1184" t="s">
        <v>7</v>
      </c>
      <c r="F167" s="1184"/>
      <c r="G167" s="1184"/>
      <c r="H167" s="1516" t="s">
        <v>10</v>
      </c>
      <c r="I167" s="1516" t="s">
        <v>11</v>
      </c>
      <c r="J167" s="1"/>
      <c r="K167" s="1"/>
    </row>
    <row r="168" spans="1:11" ht="27.75" customHeight="1">
      <c r="A168" s="145" t="s">
        <v>3</v>
      </c>
      <c r="B168" s="145" t="s">
        <v>4</v>
      </c>
      <c r="C168" s="147" t="s">
        <v>5</v>
      </c>
      <c r="D168" s="148" t="s">
        <v>6</v>
      </c>
      <c r="E168" s="1184" t="s">
        <v>8</v>
      </c>
      <c r="F168" s="1184"/>
      <c r="G168" s="98" t="s">
        <v>9</v>
      </c>
      <c r="H168" s="1517"/>
      <c r="I168" s="1517"/>
      <c r="J168" s="1"/>
      <c r="K168" s="1"/>
    </row>
    <row r="169" spans="1:11" ht="30.75" customHeight="1">
      <c r="A169" s="1518"/>
      <c r="B169" s="1183"/>
      <c r="C169" s="1533" t="s">
        <v>195</v>
      </c>
      <c r="D169" s="150" t="s">
        <v>29</v>
      </c>
      <c r="E169" s="1148" t="s">
        <v>177</v>
      </c>
      <c r="F169" s="1283"/>
      <c r="G169" s="150" t="s">
        <v>178</v>
      </c>
      <c r="H169" s="32" t="s">
        <v>193</v>
      </c>
      <c r="I169" s="32"/>
      <c r="J169" s="1"/>
      <c r="K169" s="1"/>
    </row>
    <row r="170" spans="1:11" ht="18.75" customHeight="1">
      <c r="A170" s="1519"/>
      <c r="B170" s="1520"/>
      <c r="C170" s="1505"/>
      <c r="D170" s="29">
        <v>1</v>
      </c>
      <c r="E170" s="151" t="s">
        <v>30</v>
      </c>
      <c r="F170" s="152">
        <v>9710</v>
      </c>
      <c r="G170" s="158">
        <v>290</v>
      </c>
      <c r="H170" s="152">
        <v>9710</v>
      </c>
      <c r="I170" s="1562" t="s">
        <v>194</v>
      </c>
      <c r="J170" s="1"/>
      <c r="K170" s="1"/>
    </row>
    <row r="171" spans="1:11" ht="18.75" customHeight="1">
      <c r="A171" s="1519"/>
      <c r="B171" s="1520"/>
      <c r="C171" s="1505"/>
      <c r="D171" s="156">
        <v>1001</v>
      </c>
      <c r="E171" s="151" t="s">
        <v>31</v>
      </c>
      <c r="F171" s="152">
        <v>2006</v>
      </c>
      <c r="G171" s="158">
        <v>0</v>
      </c>
      <c r="H171" s="152">
        <v>2006</v>
      </c>
      <c r="I171" s="1562"/>
      <c r="J171" s="1"/>
      <c r="K171" s="1"/>
    </row>
    <row r="172" spans="1:11" ht="18.75" customHeight="1">
      <c r="A172" s="1519"/>
      <c r="B172" s="1520"/>
      <c r="C172" s="1505"/>
      <c r="D172" s="156">
        <v>1210</v>
      </c>
      <c r="E172" s="151" t="s">
        <v>71</v>
      </c>
      <c r="F172" s="152">
        <v>1785</v>
      </c>
      <c r="G172" s="158">
        <v>0</v>
      </c>
      <c r="H172" s="152">
        <v>1785</v>
      </c>
      <c r="I172" s="1562"/>
      <c r="J172" s="1"/>
      <c r="K172" s="1"/>
    </row>
    <row r="173" spans="1:11" ht="18.75" customHeight="1">
      <c r="A173" s="1519"/>
      <c r="B173" s="1520"/>
      <c r="C173" s="1505"/>
      <c r="D173" s="156">
        <v>1810</v>
      </c>
      <c r="E173" s="151" t="s">
        <v>32</v>
      </c>
      <c r="F173" s="152">
        <v>13985</v>
      </c>
      <c r="G173" s="158">
        <v>145</v>
      </c>
      <c r="H173" s="152">
        <v>13985</v>
      </c>
      <c r="I173" s="1562"/>
      <c r="J173" s="1"/>
      <c r="K173" s="1"/>
    </row>
    <row r="174" spans="1:11" ht="18.75" customHeight="1">
      <c r="A174" s="1519"/>
      <c r="B174" s="1520"/>
      <c r="C174" s="1505"/>
      <c r="D174" s="156">
        <v>1820</v>
      </c>
      <c r="E174" s="151" t="s">
        <v>72</v>
      </c>
      <c r="F174" s="152">
        <v>9000</v>
      </c>
      <c r="G174" s="158">
        <v>0</v>
      </c>
      <c r="H174" s="152">
        <v>9000</v>
      </c>
      <c r="I174" s="1562"/>
      <c r="J174" s="1"/>
      <c r="K174" s="1"/>
    </row>
    <row r="175" spans="1:11" ht="18.75" customHeight="1">
      <c r="A175" s="1519"/>
      <c r="B175" s="1520"/>
      <c r="C175" s="1505"/>
      <c r="D175" s="156">
        <v>1947</v>
      </c>
      <c r="E175" s="151" t="s">
        <v>73</v>
      </c>
      <c r="F175" s="152">
        <v>1500</v>
      </c>
      <c r="G175" s="158">
        <v>0</v>
      </c>
      <c r="H175" s="152">
        <v>1500</v>
      </c>
      <c r="I175" s="1562"/>
      <c r="J175" s="1"/>
      <c r="K175" s="1"/>
    </row>
    <row r="176" spans="1:11" ht="18.75" customHeight="1">
      <c r="A176" s="1519"/>
      <c r="B176" s="1520"/>
      <c r="C176" s="1505"/>
      <c r="D176" s="156">
        <v>1978</v>
      </c>
      <c r="E176" s="151" t="s">
        <v>74</v>
      </c>
      <c r="F176" s="152">
        <v>6000</v>
      </c>
      <c r="G176" s="158">
        <v>0</v>
      </c>
      <c r="H176" s="152">
        <v>6000</v>
      </c>
      <c r="I176" s="1562"/>
      <c r="J176" s="1"/>
      <c r="K176" s="1"/>
    </row>
    <row r="177" spans="1:13" ht="18.75" customHeight="1">
      <c r="A177" s="1519"/>
      <c r="B177" s="1520"/>
      <c r="C177" s="1505"/>
      <c r="D177" s="156">
        <v>2211</v>
      </c>
      <c r="E177" s="151" t="s">
        <v>75</v>
      </c>
      <c r="F177" s="152">
        <v>764</v>
      </c>
      <c r="G177" s="158">
        <v>0</v>
      </c>
      <c r="H177" s="152">
        <v>764</v>
      </c>
      <c r="I177" s="1562"/>
      <c r="J177" s="1"/>
      <c r="K177" s="1"/>
    </row>
    <row r="178" spans="1:13" ht="18.75" customHeight="1">
      <c r="A178" s="1519"/>
      <c r="B178" s="1520"/>
      <c r="C178" s="1505"/>
      <c r="D178" s="156">
        <v>2224</v>
      </c>
      <c r="E178" s="151" t="s">
        <v>33</v>
      </c>
      <c r="F178" s="152">
        <f>SUM(F170*0.1)</f>
        <v>971</v>
      </c>
      <c r="G178" s="158">
        <v>29</v>
      </c>
      <c r="H178" s="152">
        <f t="shared" ref="H178" si="0">SUM(H170*0.1)</f>
        <v>971</v>
      </c>
      <c r="I178" s="1562"/>
      <c r="J178" s="1"/>
      <c r="K178" s="1"/>
    </row>
    <row r="179" spans="1:13" ht="18.75" customHeight="1">
      <c r="A179" s="1519"/>
      <c r="B179" s="1520"/>
      <c r="C179" s="1505"/>
      <c r="D179" s="156">
        <v>2247</v>
      </c>
      <c r="E179" s="151" t="s">
        <v>34</v>
      </c>
      <c r="F179" s="152">
        <f>SUM(F170*0.1)</f>
        <v>971</v>
      </c>
      <c r="G179" s="158">
        <v>29</v>
      </c>
      <c r="H179" s="152">
        <f t="shared" ref="H179" si="1">SUM(H170*0.1)</f>
        <v>971</v>
      </c>
      <c r="I179" s="1562"/>
      <c r="J179" s="1"/>
      <c r="K179" s="1"/>
    </row>
    <row r="180" spans="1:13" ht="18.75" customHeight="1">
      <c r="A180" s="1519"/>
      <c r="B180" s="1520"/>
      <c r="C180" s="1505"/>
      <c r="D180" s="156">
        <v>2265</v>
      </c>
      <c r="E180" s="151" t="s">
        <v>45</v>
      </c>
      <c r="F180" s="152">
        <f>SUM(F170*0.1)</f>
        <v>971</v>
      </c>
      <c r="G180" s="158">
        <v>29</v>
      </c>
      <c r="H180" s="152">
        <f t="shared" ref="H180" si="2">SUM(H170*0.1)</f>
        <v>971</v>
      </c>
      <c r="I180" s="1562"/>
      <c r="J180" s="1"/>
      <c r="K180" s="1"/>
    </row>
    <row r="181" spans="1:13" ht="15.75" customHeight="1">
      <c r="A181" s="1519"/>
      <c r="B181" s="1520"/>
      <c r="C181" s="1505"/>
      <c r="D181" s="156">
        <v>2309</v>
      </c>
      <c r="E181" s="151" t="s">
        <v>36</v>
      </c>
      <c r="F181" s="152">
        <f>SUM(F170*0.1)</f>
        <v>971</v>
      </c>
      <c r="G181" s="158">
        <v>29</v>
      </c>
      <c r="H181" s="152">
        <f t="shared" ref="H181" si="3">SUM(H170*0.1)</f>
        <v>971</v>
      </c>
      <c r="I181" s="1562"/>
    </row>
    <row r="182" spans="1:13" ht="18.75" customHeight="1">
      <c r="A182" s="1521"/>
      <c r="B182" s="1522"/>
      <c r="C182" s="1506"/>
      <c r="D182" s="156"/>
      <c r="E182" s="153" t="s">
        <v>76</v>
      </c>
      <c r="F182" s="154">
        <f>SUM(F170:F181)</f>
        <v>48634</v>
      </c>
      <c r="G182" s="159">
        <f>SUM(G170:G181)</f>
        <v>551</v>
      </c>
      <c r="H182" s="161">
        <f>SUM(H170:J181)</f>
        <v>48634</v>
      </c>
      <c r="I182" s="179"/>
      <c r="J182" s="1"/>
      <c r="K182" s="1"/>
      <c r="M182" s="174"/>
    </row>
    <row r="183" spans="1:13" ht="18.75" customHeight="1">
      <c r="A183" s="175"/>
      <c r="B183" s="175"/>
      <c r="C183" s="176"/>
      <c r="D183" s="168"/>
      <c r="E183" s="169"/>
      <c r="F183" s="170"/>
      <c r="G183" s="170"/>
      <c r="H183" s="170"/>
      <c r="I183" s="170"/>
      <c r="J183" s="1"/>
      <c r="K183" s="1"/>
      <c r="M183" s="174"/>
    </row>
    <row r="184" spans="1:13" ht="18.75" customHeight="1">
      <c r="A184" s="175"/>
      <c r="B184" s="175"/>
      <c r="C184" s="176"/>
      <c r="D184" s="168"/>
      <c r="E184" s="169"/>
      <c r="F184" s="170"/>
      <c r="G184" s="170"/>
      <c r="H184" s="170"/>
      <c r="I184" s="170"/>
      <c r="J184" s="1"/>
      <c r="K184" s="1"/>
      <c r="M184" s="174"/>
    </row>
    <row r="185" spans="1:13" s="21" customFormat="1" ht="18.75">
      <c r="A185" s="1140" t="s">
        <v>12</v>
      </c>
      <c r="B185" s="1140"/>
      <c r="C185" s="1140"/>
      <c r="D185" s="1141" t="s">
        <v>25</v>
      </c>
      <c r="E185" s="1141"/>
      <c r="F185" s="1141"/>
      <c r="G185" s="157" t="s">
        <v>13</v>
      </c>
      <c r="H185" s="157"/>
      <c r="I185" s="157"/>
      <c r="J185" s="20"/>
      <c r="K185" s="19"/>
    </row>
    <row r="186" spans="1:13" s="6" customFormat="1" ht="73.5" customHeight="1">
      <c r="A186" s="1351" t="s">
        <v>14</v>
      </c>
      <c r="B186" s="1351"/>
      <c r="C186" s="1351"/>
      <c r="D186" s="1351"/>
      <c r="E186" s="1351"/>
      <c r="F186" s="1351"/>
      <c r="G186" s="1351"/>
      <c r="H186" s="1351"/>
      <c r="I186" s="1351"/>
      <c r="J186" s="5"/>
      <c r="K186" s="5"/>
    </row>
    <row r="187" spans="1:13" ht="15" customHeight="1">
      <c r="A187" s="1206" t="s">
        <v>23</v>
      </c>
      <c r="B187" s="1206"/>
      <c r="C187" s="119">
        <v>44569</v>
      </c>
      <c r="D187" s="178"/>
      <c r="E187" s="1206" t="s">
        <v>21</v>
      </c>
      <c r="F187" s="1206"/>
      <c r="G187" s="1219"/>
      <c r="H187" s="1219"/>
      <c r="I187" s="1219"/>
      <c r="J187" s="2"/>
      <c r="K187" s="2"/>
    </row>
    <row r="188" spans="1:13" ht="15.75" customHeight="1">
      <c r="A188" s="1213" t="s">
        <v>26</v>
      </c>
      <c r="B188" s="1213"/>
      <c r="C188" s="142" t="s">
        <v>27</v>
      </c>
      <c r="D188" s="12"/>
      <c r="E188" s="1213" t="s">
        <v>20</v>
      </c>
      <c r="F188" s="1213"/>
      <c r="G188" s="1511">
        <v>44593</v>
      </c>
      <c r="H188" s="1511"/>
      <c r="I188" s="1511"/>
      <c r="J188" s="2"/>
      <c r="K188" s="2"/>
    </row>
    <row r="189" spans="1:13" ht="17.25" customHeight="1">
      <c r="A189" s="1213" t="s">
        <v>15</v>
      </c>
      <c r="B189" s="1213"/>
      <c r="C189" s="142" t="s">
        <v>17</v>
      </c>
      <c r="D189" s="12"/>
      <c r="E189" s="1214" t="s">
        <v>18</v>
      </c>
      <c r="F189" s="1215"/>
      <c r="G189" s="1184" t="s">
        <v>185</v>
      </c>
      <c r="H189" s="1184"/>
      <c r="I189" s="1184"/>
      <c r="J189" s="2"/>
      <c r="K189" s="2"/>
    </row>
    <row r="190" spans="1:13" ht="17.25" customHeight="1">
      <c r="A190" s="1213" t="s">
        <v>16</v>
      </c>
      <c r="B190" s="1213"/>
      <c r="C190" s="142">
        <v>90021108</v>
      </c>
      <c r="D190" s="10"/>
      <c r="E190" s="1206" t="s">
        <v>19</v>
      </c>
      <c r="F190" s="1206"/>
      <c r="G190" s="1191" t="s">
        <v>186</v>
      </c>
      <c r="H190" s="1191"/>
      <c r="I190" s="1191"/>
      <c r="J190" s="2"/>
      <c r="K190" s="2"/>
    </row>
    <row r="191" spans="1:13" ht="13.5" customHeight="1">
      <c r="A191" s="1184" t="s">
        <v>0</v>
      </c>
      <c r="B191" s="1184"/>
      <c r="C191" s="33"/>
      <c r="D191" s="8"/>
      <c r="E191" s="143" t="s">
        <v>22</v>
      </c>
      <c r="F191" s="142" t="s">
        <v>47</v>
      </c>
      <c r="G191" s="142" t="s">
        <v>179</v>
      </c>
      <c r="H191" s="1282" t="s">
        <v>187</v>
      </c>
      <c r="I191" s="1282"/>
      <c r="J191" s="4"/>
      <c r="K191" s="1"/>
    </row>
    <row r="192" spans="1:13" ht="18.75">
      <c r="A192" s="1151" t="s">
        <v>1</v>
      </c>
      <c r="B192" s="1153"/>
      <c r="C192" s="1154"/>
      <c r="D192" s="1155" t="s">
        <v>2</v>
      </c>
      <c r="E192" s="1156"/>
      <c r="F192" s="1156"/>
      <c r="G192" s="1157"/>
      <c r="H192" s="173"/>
      <c r="I192" s="97"/>
      <c r="J192" s="1"/>
      <c r="K192" s="1"/>
    </row>
    <row r="193" spans="1:13" ht="18.75">
      <c r="A193" s="144" t="s">
        <v>1</v>
      </c>
      <c r="B193" s="142"/>
      <c r="C193" s="142"/>
      <c r="D193" s="172" t="s">
        <v>2</v>
      </c>
      <c r="E193" s="1184" t="s">
        <v>7</v>
      </c>
      <c r="F193" s="1184"/>
      <c r="G193" s="1184"/>
      <c r="H193" s="1516" t="s">
        <v>10</v>
      </c>
      <c r="I193" s="1516" t="s">
        <v>11</v>
      </c>
      <c r="J193" s="1"/>
      <c r="K193" s="1"/>
    </row>
    <row r="194" spans="1:13" ht="27.75" customHeight="1">
      <c r="A194" s="145" t="s">
        <v>3</v>
      </c>
      <c r="B194" s="145" t="s">
        <v>4</v>
      </c>
      <c r="C194" s="147" t="s">
        <v>5</v>
      </c>
      <c r="D194" s="148" t="s">
        <v>6</v>
      </c>
      <c r="E194" s="1184" t="s">
        <v>8</v>
      </c>
      <c r="F194" s="1184"/>
      <c r="G194" s="98" t="s">
        <v>9</v>
      </c>
      <c r="H194" s="1517"/>
      <c r="I194" s="1517"/>
      <c r="J194" s="1"/>
      <c r="K194" s="1"/>
    </row>
    <row r="195" spans="1:13" ht="30.75" customHeight="1">
      <c r="A195" s="1518"/>
      <c r="B195" s="1183"/>
      <c r="C195" s="1533" t="s">
        <v>188</v>
      </c>
      <c r="D195" s="150" t="s">
        <v>29</v>
      </c>
      <c r="E195" s="1148" t="s">
        <v>189</v>
      </c>
      <c r="F195" s="1283"/>
      <c r="G195" s="150"/>
      <c r="H195" s="32"/>
      <c r="I195" s="32"/>
      <c r="J195" s="1"/>
      <c r="K195" s="1"/>
    </row>
    <row r="196" spans="1:13" ht="18.75" customHeight="1">
      <c r="A196" s="1519"/>
      <c r="B196" s="1520"/>
      <c r="C196" s="1505"/>
      <c r="D196" s="29"/>
      <c r="E196" s="153" t="s">
        <v>30</v>
      </c>
      <c r="F196" s="155">
        <v>44339</v>
      </c>
      <c r="G196" s="158"/>
      <c r="H196" s="152"/>
      <c r="I196" s="180"/>
      <c r="J196" s="1"/>
      <c r="K196" s="1"/>
    </row>
    <row r="197" spans="1:13" ht="18.75" customHeight="1">
      <c r="A197" s="1519"/>
      <c r="B197" s="1520"/>
      <c r="C197" s="1505"/>
      <c r="D197" s="1245"/>
      <c r="E197" s="1165" t="s">
        <v>61</v>
      </c>
      <c r="F197" s="1264">
        <v>7045</v>
      </c>
      <c r="G197" s="1577" t="s">
        <v>191</v>
      </c>
      <c r="H197" s="1578"/>
      <c r="I197" s="180"/>
      <c r="J197" s="1"/>
      <c r="K197" s="1"/>
    </row>
    <row r="198" spans="1:13" ht="18.75" customHeight="1">
      <c r="A198" s="1519"/>
      <c r="B198" s="1520"/>
      <c r="C198" s="1505"/>
      <c r="D198" s="1455"/>
      <c r="E198" s="1569"/>
      <c r="F198" s="1166"/>
      <c r="G198" s="1579"/>
      <c r="H198" s="1580"/>
      <c r="I198" s="180"/>
      <c r="J198" s="1"/>
      <c r="K198" s="1"/>
    </row>
    <row r="199" spans="1:13" ht="18.75" customHeight="1">
      <c r="A199" s="1519"/>
      <c r="B199" s="1520"/>
      <c r="C199" s="1505"/>
      <c r="D199" s="156"/>
      <c r="E199" s="153" t="s">
        <v>142</v>
      </c>
      <c r="F199" s="155">
        <v>5509</v>
      </c>
      <c r="G199" s="1581"/>
      <c r="H199" s="1582"/>
      <c r="I199" s="180"/>
      <c r="J199" s="1"/>
      <c r="K199" s="1"/>
    </row>
    <row r="200" spans="1:13" ht="18.75" customHeight="1">
      <c r="A200" s="1519"/>
      <c r="B200" s="1520"/>
      <c r="C200" s="1505"/>
      <c r="D200" s="156"/>
      <c r="E200" s="153" t="s">
        <v>190</v>
      </c>
      <c r="F200" s="155">
        <f>SUM(F196:F199)</f>
        <v>56893</v>
      </c>
      <c r="G200" s="158"/>
      <c r="H200" s="152"/>
      <c r="I200" s="180"/>
      <c r="J200" s="1"/>
      <c r="K200" s="1"/>
    </row>
    <row r="201" spans="1:13" ht="18.75" customHeight="1">
      <c r="A201" s="1519"/>
      <c r="B201" s="1520"/>
      <c r="C201" s="1505"/>
      <c r="D201" s="156"/>
      <c r="E201" s="151"/>
      <c r="F201" s="152"/>
      <c r="G201" s="158"/>
      <c r="H201" s="152"/>
      <c r="I201" s="180"/>
      <c r="J201" s="1"/>
      <c r="K201" s="1"/>
    </row>
    <row r="202" spans="1:13" ht="18.75" customHeight="1">
      <c r="A202" s="1519"/>
      <c r="B202" s="1520"/>
      <c r="C202" s="1505"/>
      <c r="D202" s="156"/>
      <c r="E202" s="151"/>
      <c r="F202" s="152"/>
      <c r="G202" s="158"/>
      <c r="H202" s="152"/>
      <c r="I202" s="180"/>
      <c r="J202" s="1"/>
      <c r="K202" s="1"/>
    </row>
    <row r="203" spans="1:13" ht="18.75" customHeight="1">
      <c r="A203" s="1519"/>
      <c r="B203" s="1520"/>
      <c r="C203" s="1505"/>
      <c r="D203" s="156"/>
      <c r="E203" s="151"/>
      <c r="F203" s="152"/>
      <c r="G203" s="158"/>
      <c r="H203" s="152"/>
      <c r="I203" s="180"/>
      <c r="J203" s="1"/>
      <c r="K203" s="1"/>
    </row>
    <row r="204" spans="1:13" ht="18.75" customHeight="1">
      <c r="A204" s="1519"/>
      <c r="B204" s="1520"/>
      <c r="C204" s="1505"/>
      <c r="D204" s="156"/>
      <c r="E204" s="151"/>
      <c r="F204" s="152"/>
      <c r="G204" s="158"/>
      <c r="H204" s="152"/>
      <c r="I204" s="180"/>
      <c r="J204" s="1"/>
      <c r="K204" s="1"/>
    </row>
    <row r="205" spans="1:13" ht="18.75" customHeight="1">
      <c r="A205" s="1519"/>
      <c r="B205" s="1520"/>
      <c r="C205" s="1505"/>
      <c r="D205" s="156"/>
      <c r="E205" s="151"/>
      <c r="F205" s="152"/>
      <c r="G205" s="158"/>
      <c r="H205" s="152"/>
      <c r="I205" s="180"/>
      <c r="J205" s="1"/>
      <c r="K205" s="1"/>
    </row>
    <row r="206" spans="1:13" ht="18.75" customHeight="1">
      <c r="A206" s="1519"/>
      <c r="B206" s="1520"/>
      <c r="C206" s="1505"/>
      <c r="D206" s="156"/>
      <c r="E206" s="151"/>
      <c r="F206" s="152"/>
      <c r="G206" s="158"/>
      <c r="H206" s="152"/>
      <c r="I206" s="180"/>
      <c r="J206" s="1"/>
      <c r="K206" s="1"/>
    </row>
    <row r="207" spans="1:13" ht="15.75" customHeight="1">
      <c r="A207" s="1519"/>
      <c r="B207" s="1520"/>
      <c r="C207" s="1505"/>
      <c r="D207" s="156"/>
      <c r="E207" s="151"/>
      <c r="F207" s="152"/>
      <c r="G207" s="158"/>
      <c r="H207" s="152"/>
      <c r="I207" s="180"/>
    </row>
    <row r="208" spans="1:13" ht="18.75" customHeight="1">
      <c r="A208" s="1521"/>
      <c r="B208" s="1522"/>
      <c r="C208" s="1506"/>
      <c r="D208" s="156"/>
      <c r="E208" s="153"/>
      <c r="F208" s="154"/>
      <c r="G208" s="159"/>
      <c r="H208" s="161"/>
      <c r="I208" s="179"/>
      <c r="J208" s="1"/>
      <c r="K208" s="1"/>
      <c r="M208" s="174"/>
    </row>
    <row r="209" spans="1:13" ht="18.75" customHeight="1">
      <c r="A209" s="175"/>
      <c r="B209" s="175"/>
      <c r="C209" s="176"/>
      <c r="D209" s="168"/>
      <c r="E209" s="169"/>
      <c r="F209" s="170"/>
      <c r="G209" s="170"/>
      <c r="H209" s="170"/>
      <c r="I209" s="170"/>
      <c r="J209" s="1"/>
      <c r="K209" s="1"/>
      <c r="M209" s="174"/>
    </row>
    <row r="210" spans="1:13" ht="18.75" customHeight="1">
      <c r="A210" s="175"/>
      <c r="B210" s="175"/>
      <c r="C210" s="176"/>
      <c r="D210" s="168"/>
      <c r="E210" s="169"/>
      <c r="F210" s="170"/>
      <c r="G210" s="170"/>
      <c r="H210" s="170"/>
      <c r="I210" s="170"/>
      <c r="J210" s="1"/>
      <c r="K210" s="1"/>
      <c r="M210" s="174"/>
    </row>
    <row r="211" spans="1:13" s="21" customFormat="1" ht="18.75">
      <c r="A211" s="1140" t="s">
        <v>12</v>
      </c>
      <c r="B211" s="1140"/>
      <c r="C211" s="1140"/>
      <c r="D211" s="1141" t="s">
        <v>25</v>
      </c>
      <c r="E211" s="1141"/>
      <c r="F211" s="1141"/>
      <c r="G211" s="157" t="s">
        <v>13</v>
      </c>
      <c r="H211" s="157"/>
      <c r="I211" s="157"/>
      <c r="J211" s="20"/>
      <c r="K211" s="19"/>
    </row>
    <row r="212" spans="1:13" s="6" customFormat="1" ht="73.5" customHeight="1">
      <c r="A212" s="1351" t="s">
        <v>14</v>
      </c>
      <c r="B212" s="1351"/>
      <c r="C212" s="1351"/>
      <c r="D212" s="1351"/>
      <c r="E212" s="1351"/>
      <c r="F212" s="1351"/>
      <c r="G212" s="1351"/>
      <c r="H212" s="1351"/>
      <c r="I212" s="1351"/>
      <c r="J212" s="5"/>
      <c r="K212" s="5"/>
    </row>
    <row r="213" spans="1:13" ht="15" customHeight="1">
      <c r="A213" s="1160" t="s">
        <v>23</v>
      </c>
      <c r="B213" s="1160"/>
      <c r="C213" s="166">
        <v>44600</v>
      </c>
      <c r="D213" s="10"/>
      <c r="E213" s="1206" t="s">
        <v>21</v>
      </c>
      <c r="F213" s="1206"/>
      <c r="G213" s="1219"/>
      <c r="H213" s="1219"/>
      <c r="I213" s="1219"/>
      <c r="J213" s="2"/>
      <c r="K213" s="2"/>
    </row>
    <row r="214" spans="1:13" ht="15.75" customHeight="1">
      <c r="A214" s="1213" t="s">
        <v>26</v>
      </c>
      <c r="B214" s="1213"/>
      <c r="C214" s="187" t="s">
        <v>27</v>
      </c>
      <c r="D214" s="12"/>
      <c r="E214" s="1213" t="s">
        <v>20</v>
      </c>
      <c r="F214" s="1213"/>
      <c r="G214" s="1511">
        <v>44593</v>
      </c>
      <c r="H214" s="1511"/>
      <c r="I214" s="1511"/>
      <c r="J214" s="2"/>
      <c r="K214" s="2"/>
    </row>
    <row r="215" spans="1:13" ht="17.25" customHeight="1">
      <c r="A215" s="1213" t="s">
        <v>15</v>
      </c>
      <c r="B215" s="1213"/>
      <c r="C215" s="187" t="s">
        <v>17</v>
      </c>
      <c r="D215" s="12"/>
      <c r="E215" s="1214" t="s">
        <v>18</v>
      </c>
      <c r="F215" s="1215"/>
      <c r="G215" s="1184" t="s">
        <v>197</v>
      </c>
      <c r="H215" s="1184"/>
      <c r="I215" s="1184"/>
      <c r="J215" s="2"/>
      <c r="K215" s="2"/>
    </row>
    <row r="216" spans="1:13" ht="17.25" customHeight="1">
      <c r="A216" s="1213" t="s">
        <v>16</v>
      </c>
      <c r="B216" s="1213"/>
      <c r="C216" s="187">
        <v>90135827</v>
      </c>
      <c r="D216" s="10"/>
      <c r="E216" s="1206" t="s">
        <v>19</v>
      </c>
      <c r="F216" s="1206"/>
      <c r="G216" s="1191" t="s">
        <v>78</v>
      </c>
      <c r="H216" s="1191"/>
      <c r="I216" s="1191"/>
      <c r="J216" s="2"/>
      <c r="K216" s="2"/>
    </row>
    <row r="217" spans="1:13" ht="13.5" customHeight="1">
      <c r="A217" s="1184" t="s">
        <v>0</v>
      </c>
      <c r="B217" s="1184"/>
      <c r="C217" s="33"/>
      <c r="D217" s="8"/>
      <c r="E217" s="186" t="s">
        <v>22</v>
      </c>
      <c r="F217" s="187" t="s">
        <v>79</v>
      </c>
      <c r="G217" s="187" t="s">
        <v>179</v>
      </c>
      <c r="H217" s="1282" t="s">
        <v>175</v>
      </c>
      <c r="I217" s="1282"/>
      <c r="J217" s="4"/>
      <c r="K217" s="1"/>
    </row>
    <row r="218" spans="1:13" ht="18.75">
      <c r="A218" s="1151" t="s">
        <v>1</v>
      </c>
      <c r="B218" s="1153"/>
      <c r="C218" s="1154"/>
      <c r="D218" s="1155" t="s">
        <v>2</v>
      </c>
      <c r="E218" s="1156"/>
      <c r="F218" s="1156"/>
      <c r="G218" s="1157"/>
      <c r="H218" s="173"/>
      <c r="I218" s="97"/>
      <c r="J218" s="1"/>
      <c r="K218" s="1"/>
    </row>
    <row r="219" spans="1:13" ht="18.75" customHeight="1">
      <c r="A219" s="181" t="s">
        <v>1</v>
      </c>
      <c r="B219" s="187"/>
      <c r="C219" s="187"/>
      <c r="D219" s="198" t="s">
        <v>2</v>
      </c>
      <c r="E219" s="1184" t="s">
        <v>7</v>
      </c>
      <c r="F219" s="1184"/>
      <c r="G219" s="1184"/>
      <c r="H219" s="164" t="s">
        <v>10</v>
      </c>
      <c r="I219" s="1516" t="s">
        <v>11</v>
      </c>
      <c r="J219" s="1"/>
      <c r="K219" s="1"/>
    </row>
    <row r="220" spans="1:13" ht="27.75" customHeight="1">
      <c r="A220" s="182" t="s">
        <v>3</v>
      </c>
      <c r="B220" s="182" t="s">
        <v>4</v>
      </c>
      <c r="C220" s="184" t="s">
        <v>5</v>
      </c>
      <c r="D220" s="185" t="s">
        <v>6</v>
      </c>
      <c r="E220" s="1184" t="s">
        <v>8</v>
      </c>
      <c r="F220" s="1184"/>
      <c r="G220" s="98" t="s">
        <v>9</v>
      </c>
      <c r="H220" s="240">
        <v>44593</v>
      </c>
      <c r="I220" s="1517"/>
      <c r="J220" s="1"/>
      <c r="K220" s="1"/>
    </row>
    <row r="221" spans="1:13" ht="18" customHeight="1">
      <c r="A221" s="1518"/>
      <c r="B221" s="1183"/>
      <c r="C221" s="1533" t="s">
        <v>199</v>
      </c>
      <c r="D221" s="188" t="s">
        <v>29</v>
      </c>
      <c r="E221" s="1191" t="s">
        <v>177</v>
      </c>
      <c r="F221" s="1191"/>
      <c r="G221" s="237" t="s">
        <v>215</v>
      </c>
      <c r="H221" s="230" t="s">
        <v>81</v>
      </c>
      <c r="I221" s="32"/>
      <c r="J221" s="1"/>
      <c r="K221" s="1"/>
    </row>
    <row r="222" spans="1:13" ht="18" customHeight="1">
      <c r="A222" s="1519"/>
      <c r="B222" s="1520"/>
      <c r="C222" s="1505"/>
      <c r="D222" s="29">
        <v>1</v>
      </c>
      <c r="E222" s="236" t="s">
        <v>30</v>
      </c>
      <c r="F222" s="238">
        <v>13450</v>
      </c>
      <c r="G222" s="238">
        <v>13450</v>
      </c>
      <c r="H222" s="236">
        <v>880</v>
      </c>
      <c r="I222" s="1523" t="s">
        <v>198</v>
      </c>
      <c r="J222" s="1"/>
      <c r="K222" s="1"/>
    </row>
    <row r="223" spans="1:13" ht="18" customHeight="1">
      <c r="A223" s="1519"/>
      <c r="B223" s="1520"/>
      <c r="C223" s="1505"/>
      <c r="D223" s="193">
        <v>1001</v>
      </c>
      <c r="E223" s="236" t="s">
        <v>31</v>
      </c>
      <c r="F223" s="238">
        <v>2778</v>
      </c>
      <c r="G223" s="238">
        <v>2778</v>
      </c>
      <c r="H223" s="236">
        <v>0</v>
      </c>
      <c r="I223" s="1524"/>
      <c r="J223" s="1"/>
      <c r="K223" s="1"/>
    </row>
    <row r="224" spans="1:13" ht="18" customHeight="1">
      <c r="A224" s="1519"/>
      <c r="B224" s="1520"/>
      <c r="C224" s="1505"/>
      <c r="D224" s="193">
        <v>1210</v>
      </c>
      <c r="E224" s="236" t="s">
        <v>71</v>
      </c>
      <c r="F224" s="238">
        <v>2856</v>
      </c>
      <c r="G224" s="238">
        <v>2856</v>
      </c>
      <c r="H224" s="236">
        <v>0</v>
      </c>
      <c r="I224" s="1524"/>
      <c r="J224" s="1"/>
      <c r="K224" s="1"/>
    </row>
    <row r="225" spans="1:13" ht="18" customHeight="1">
      <c r="A225" s="1519"/>
      <c r="B225" s="1520"/>
      <c r="C225" s="1505"/>
      <c r="D225" s="193">
        <v>1810</v>
      </c>
      <c r="E225" s="236" t="s">
        <v>32</v>
      </c>
      <c r="F225" s="238">
        <v>19295</v>
      </c>
      <c r="G225" s="238">
        <v>19295</v>
      </c>
      <c r="H225" s="236">
        <v>440</v>
      </c>
      <c r="I225" s="1524"/>
      <c r="J225" s="1"/>
      <c r="K225" s="1"/>
    </row>
    <row r="226" spans="1:13" ht="18" customHeight="1">
      <c r="A226" s="1519"/>
      <c r="B226" s="1520"/>
      <c r="C226" s="1505"/>
      <c r="D226" s="193">
        <v>1820</v>
      </c>
      <c r="E226" s="236" t="s">
        <v>72</v>
      </c>
      <c r="F226" s="238">
        <v>12000</v>
      </c>
      <c r="G226" s="238">
        <v>12000</v>
      </c>
      <c r="H226" s="236">
        <v>0</v>
      </c>
      <c r="I226" s="1524"/>
      <c r="J226" s="1"/>
      <c r="K226" s="1"/>
    </row>
    <row r="227" spans="1:13" ht="18" customHeight="1">
      <c r="A227" s="1519"/>
      <c r="B227" s="1520"/>
      <c r="C227" s="1505"/>
      <c r="D227" s="193">
        <v>1947</v>
      </c>
      <c r="E227" s="236" t="s">
        <v>73</v>
      </c>
      <c r="F227" s="238">
        <v>1500</v>
      </c>
      <c r="G227" s="238">
        <v>1500</v>
      </c>
      <c r="H227" s="236">
        <v>0</v>
      </c>
      <c r="I227" s="1524"/>
      <c r="J227" s="1"/>
      <c r="K227" s="1"/>
    </row>
    <row r="228" spans="1:13" ht="18" customHeight="1">
      <c r="A228" s="1519"/>
      <c r="B228" s="1520"/>
      <c r="C228" s="1505"/>
      <c r="D228" s="193">
        <v>1978</v>
      </c>
      <c r="E228" s="236" t="s">
        <v>74</v>
      </c>
      <c r="F228" s="238">
        <v>9000</v>
      </c>
      <c r="G228" s="238">
        <v>9000</v>
      </c>
      <c r="H228" s="236">
        <v>0</v>
      </c>
      <c r="I228" s="1524"/>
      <c r="J228" s="1"/>
      <c r="K228" s="1"/>
    </row>
    <row r="229" spans="1:13" ht="18" customHeight="1">
      <c r="A229" s="1519"/>
      <c r="B229" s="1520"/>
      <c r="C229" s="1505"/>
      <c r="D229" s="193">
        <v>2211</v>
      </c>
      <c r="E229" s="236" t="s">
        <v>75</v>
      </c>
      <c r="F229" s="238">
        <v>1051</v>
      </c>
      <c r="G229" s="238">
        <v>1051</v>
      </c>
      <c r="H229" s="236">
        <v>0</v>
      </c>
      <c r="I229" s="1524"/>
      <c r="J229" s="1"/>
      <c r="K229" s="1"/>
    </row>
    <row r="230" spans="1:13" ht="18" customHeight="1">
      <c r="A230" s="1519"/>
      <c r="B230" s="1520"/>
      <c r="C230" s="1505"/>
      <c r="D230" s="193">
        <v>2224</v>
      </c>
      <c r="E230" s="236" t="s">
        <v>33</v>
      </c>
      <c r="F230" s="238">
        <f>SUM(F222*0.1)</f>
        <v>1345</v>
      </c>
      <c r="G230" s="238">
        <f>SUM(G222*0.1)</f>
        <v>1345</v>
      </c>
      <c r="H230" s="236">
        <v>88</v>
      </c>
      <c r="I230" s="1524"/>
      <c r="J230" s="1"/>
      <c r="K230" s="1"/>
    </row>
    <row r="231" spans="1:13" ht="18" customHeight="1">
      <c r="A231" s="1519"/>
      <c r="B231" s="1520"/>
      <c r="C231" s="1505"/>
      <c r="D231" s="193">
        <v>2247</v>
      </c>
      <c r="E231" s="236" t="s">
        <v>34</v>
      </c>
      <c r="F231" s="238">
        <f>SUM(F222*0.1)</f>
        <v>1345</v>
      </c>
      <c r="G231" s="238">
        <f>SUM(G222*0.1)</f>
        <v>1345</v>
      </c>
      <c r="H231" s="236">
        <v>88</v>
      </c>
      <c r="I231" s="1524"/>
      <c r="J231" s="1"/>
      <c r="K231" s="1"/>
    </row>
    <row r="232" spans="1:13" ht="18" customHeight="1">
      <c r="A232" s="1519"/>
      <c r="B232" s="1520"/>
      <c r="C232" s="1505"/>
      <c r="D232" s="193">
        <v>2265</v>
      </c>
      <c r="E232" s="236" t="s">
        <v>45</v>
      </c>
      <c r="F232" s="238">
        <f>SUM(F222*0.1)</f>
        <v>1345</v>
      </c>
      <c r="G232" s="238">
        <f>SUM(G222*0.1)</f>
        <v>1345</v>
      </c>
      <c r="H232" s="236">
        <v>88</v>
      </c>
      <c r="I232" s="1524"/>
      <c r="J232" s="1"/>
      <c r="K232" s="1"/>
    </row>
    <row r="233" spans="1:13" ht="18" customHeight="1">
      <c r="A233" s="1519"/>
      <c r="B233" s="1520"/>
      <c r="C233" s="1505"/>
      <c r="D233" s="193">
        <v>2309</v>
      </c>
      <c r="E233" s="236" t="s">
        <v>36</v>
      </c>
      <c r="F233" s="238">
        <f>SUM(F222*0.1)</f>
        <v>1345</v>
      </c>
      <c r="G233" s="238">
        <f>SUM(G222*0.1)</f>
        <v>1345</v>
      </c>
      <c r="H233" s="236">
        <v>88</v>
      </c>
      <c r="I233" s="1525"/>
    </row>
    <row r="234" spans="1:13" ht="18" customHeight="1">
      <c r="A234" s="1521"/>
      <c r="B234" s="1522"/>
      <c r="C234" s="1506"/>
      <c r="D234" s="193"/>
      <c r="E234" s="191" t="s">
        <v>76</v>
      </c>
      <c r="F234" s="192">
        <f>SUM(F222:F233)</f>
        <v>67310</v>
      </c>
      <c r="G234" s="233">
        <f t="shared" ref="G234" si="4">SUM(G222:G233)</f>
        <v>67310</v>
      </c>
      <c r="H234" s="1220" t="s">
        <v>211</v>
      </c>
      <c r="I234" s="1222"/>
      <c r="J234" s="1"/>
      <c r="K234" s="1"/>
      <c r="M234" s="174"/>
    </row>
    <row r="235" spans="1:13" ht="33" customHeight="1">
      <c r="A235" s="175"/>
      <c r="B235" s="175"/>
      <c r="C235" s="176"/>
      <c r="D235" s="168"/>
      <c r="E235" s="169"/>
      <c r="F235" s="170"/>
      <c r="G235" s="170"/>
      <c r="H235" s="170"/>
      <c r="I235" s="170"/>
      <c r="J235" s="1"/>
      <c r="K235" s="1"/>
      <c r="M235" s="174"/>
    </row>
    <row r="236" spans="1:13" ht="18.75" customHeight="1">
      <c r="A236" s="175"/>
      <c r="B236" s="175"/>
      <c r="C236" s="176"/>
      <c r="D236" s="168"/>
      <c r="E236" s="169"/>
      <c r="F236" s="170"/>
      <c r="G236" s="170"/>
      <c r="H236" s="170"/>
      <c r="I236" s="170"/>
      <c r="J236" s="1"/>
      <c r="K236" s="1"/>
      <c r="M236" s="174"/>
    </row>
    <row r="237" spans="1:13" s="21" customFormat="1" ht="18.75">
      <c r="A237" s="1140" t="s">
        <v>12</v>
      </c>
      <c r="B237" s="1140"/>
      <c r="C237" s="1140"/>
      <c r="D237" s="1141" t="s">
        <v>25</v>
      </c>
      <c r="E237" s="1141"/>
      <c r="F237" s="1141"/>
      <c r="G237" s="194" t="s">
        <v>13</v>
      </c>
      <c r="H237" s="194"/>
      <c r="I237" s="194"/>
      <c r="J237" s="20"/>
      <c r="K237" s="19"/>
    </row>
    <row r="238" spans="1:13" s="6" customFormat="1" ht="75" customHeight="1">
      <c r="A238" s="1510" t="s">
        <v>14</v>
      </c>
      <c r="B238" s="1510"/>
      <c r="C238" s="1510"/>
      <c r="D238" s="1510"/>
      <c r="E238" s="1510"/>
      <c r="F238" s="1510"/>
      <c r="G238" s="1510"/>
      <c r="H238" s="1510"/>
      <c r="I238" s="1510"/>
      <c r="J238" s="5"/>
      <c r="K238" s="5"/>
    </row>
    <row r="239" spans="1:13" ht="15" customHeight="1">
      <c r="A239" s="1160" t="s">
        <v>23</v>
      </c>
      <c r="B239" s="1160"/>
      <c r="C239" s="166">
        <v>44600</v>
      </c>
      <c r="D239" s="10"/>
      <c r="E239" s="1206" t="s">
        <v>21</v>
      </c>
      <c r="F239" s="1206"/>
      <c r="G239" s="1219"/>
      <c r="H239" s="1219"/>
      <c r="I239" s="1219"/>
      <c r="J239" s="2"/>
      <c r="K239" s="2"/>
    </row>
    <row r="240" spans="1:13" ht="15.75" customHeight="1">
      <c r="A240" s="1213" t="s">
        <v>26</v>
      </c>
      <c r="B240" s="1213"/>
      <c r="C240" s="187" t="s">
        <v>27</v>
      </c>
      <c r="D240" s="12"/>
      <c r="E240" s="1213" t="s">
        <v>20</v>
      </c>
      <c r="F240" s="1213"/>
      <c r="G240" s="1511">
        <v>44593</v>
      </c>
      <c r="H240" s="1511"/>
      <c r="I240" s="1511"/>
      <c r="J240" s="2"/>
      <c r="K240" s="2"/>
    </row>
    <row r="241" spans="1:11" ht="17.25" customHeight="1">
      <c r="A241" s="1213" t="s">
        <v>15</v>
      </c>
      <c r="B241" s="1213"/>
      <c r="C241" s="187" t="s">
        <v>17</v>
      </c>
      <c r="D241" s="12"/>
      <c r="E241" s="1214" t="s">
        <v>18</v>
      </c>
      <c r="F241" s="1215"/>
      <c r="G241" s="1184" t="s">
        <v>200</v>
      </c>
      <c r="H241" s="1184"/>
      <c r="I241" s="1184"/>
      <c r="J241" s="2"/>
      <c r="K241" s="2"/>
    </row>
    <row r="242" spans="1:11" ht="17.25" customHeight="1">
      <c r="A242" s="1213" t="s">
        <v>16</v>
      </c>
      <c r="B242" s="1213"/>
      <c r="C242" s="187">
        <v>90126395</v>
      </c>
      <c r="D242" s="10"/>
      <c r="E242" s="1206" t="s">
        <v>19</v>
      </c>
      <c r="F242" s="1206"/>
      <c r="G242" s="1191" t="s">
        <v>201</v>
      </c>
      <c r="H242" s="1191"/>
      <c r="I242" s="1191"/>
      <c r="J242" s="2"/>
      <c r="K242" s="2"/>
    </row>
    <row r="243" spans="1:11" ht="13.5" customHeight="1">
      <c r="A243" s="1184" t="s">
        <v>0</v>
      </c>
      <c r="B243" s="1184"/>
      <c r="C243" s="33"/>
      <c r="D243" s="8"/>
      <c r="E243" s="186" t="s">
        <v>22</v>
      </c>
      <c r="F243" s="187" t="s">
        <v>176</v>
      </c>
      <c r="G243" s="186" t="s">
        <v>179</v>
      </c>
      <c r="H243" s="1282" t="s">
        <v>175</v>
      </c>
      <c r="I243" s="1282"/>
      <c r="J243" s="4"/>
      <c r="K243" s="1"/>
    </row>
    <row r="244" spans="1:11" ht="18.75">
      <c r="A244" s="1151" t="s">
        <v>1</v>
      </c>
      <c r="B244" s="1153"/>
      <c r="C244" s="1154"/>
      <c r="D244" s="1512" t="s">
        <v>2</v>
      </c>
      <c r="E244" s="1512"/>
      <c r="F244" s="1512"/>
      <c r="G244" s="1512"/>
      <c r="H244" s="1513" t="s">
        <v>10</v>
      </c>
      <c r="I244" s="1513" t="s">
        <v>11</v>
      </c>
      <c r="J244" s="1"/>
      <c r="K244" s="1"/>
    </row>
    <row r="245" spans="1:11" ht="18.75">
      <c r="A245" s="1161" t="s">
        <v>3</v>
      </c>
      <c r="B245" s="1161" t="s">
        <v>4</v>
      </c>
      <c r="C245" s="1163" t="s">
        <v>5</v>
      </c>
      <c r="D245" s="1401" t="s">
        <v>6</v>
      </c>
      <c r="E245" s="1184" t="s">
        <v>7</v>
      </c>
      <c r="F245" s="1184"/>
      <c r="G245" s="1184"/>
      <c r="H245" s="1513"/>
      <c r="I245" s="1513"/>
      <c r="J245" s="1"/>
      <c r="K245" s="1"/>
    </row>
    <row r="246" spans="1:11" ht="18.75">
      <c r="A246" s="1162"/>
      <c r="B246" s="1162"/>
      <c r="C246" s="1164"/>
      <c r="D246" s="1191"/>
      <c r="E246" s="1184" t="s">
        <v>8</v>
      </c>
      <c r="F246" s="1184"/>
      <c r="G246" s="98" t="s">
        <v>9</v>
      </c>
      <c r="H246" s="1513"/>
      <c r="I246" s="1513"/>
      <c r="J246" s="1"/>
      <c r="K246" s="1"/>
    </row>
    <row r="247" spans="1:11" ht="18.75">
      <c r="A247" s="183"/>
      <c r="B247" s="183"/>
      <c r="C247" s="187"/>
      <c r="D247" s="188"/>
      <c r="E247" s="98"/>
      <c r="F247" s="98"/>
      <c r="G247" s="98"/>
      <c r="H247" s="239">
        <v>44593</v>
      </c>
      <c r="I247" s="98"/>
      <c r="J247" s="1"/>
      <c r="K247" s="1"/>
    </row>
    <row r="248" spans="1:11" ht="30">
      <c r="A248" s="3"/>
      <c r="B248" s="3"/>
      <c r="C248" s="1533" t="s">
        <v>212</v>
      </c>
      <c r="D248" s="188" t="s">
        <v>29</v>
      </c>
      <c r="E248" s="1148" t="s">
        <v>171</v>
      </c>
      <c r="F248" s="1283"/>
      <c r="G248" s="237" t="s">
        <v>213</v>
      </c>
      <c r="H248" s="76" t="s">
        <v>81</v>
      </c>
      <c r="I248" s="75"/>
      <c r="J248" s="1"/>
      <c r="K248" s="1"/>
    </row>
    <row r="249" spans="1:11" ht="18.75" customHeight="1">
      <c r="A249" s="3"/>
      <c r="B249" s="3"/>
      <c r="C249" s="1505"/>
      <c r="D249" s="29">
        <v>1</v>
      </c>
      <c r="E249" s="189" t="s">
        <v>30</v>
      </c>
      <c r="F249" s="190">
        <v>12720</v>
      </c>
      <c r="G249" s="234">
        <v>12720</v>
      </c>
      <c r="H249" s="238">
        <v>440</v>
      </c>
      <c r="I249" s="188"/>
      <c r="J249" s="1"/>
      <c r="K249" s="1"/>
    </row>
    <row r="250" spans="1:11" ht="18.75" customHeight="1">
      <c r="A250" s="3"/>
      <c r="B250" s="3"/>
      <c r="C250" s="1505"/>
      <c r="D250" s="193">
        <v>1001</v>
      </c>
      <c r="E250" s="189" t="s">
        <v>31</v>
      </c>
      <c r="F250" s="190">
        <v>1367</v>
      </c>
      <c r="G250" s="234">
        <v>1367</v>
      </c>
      <c r="H250" s="238"/>
      <c r="I250" s="117"/>
      <c r="J250" s="1"/>
      <c r="K250" s="1"/>
    </row>
    <row r="251" spans="1:11" ht="18.75" customHeight="1">
      <c r="A251" s="3"/>
      <c r="B251" s="3"/>
      <c r="C251" s="1505"/>
      <c r="D251" s="193">
        <v>1810</v>
      </c>
      <c r="E251" s="189" t="s">
        <v>32</v>
      </c>
      <c r="F251" s="190">
        <v>16260</v>
      </c>
      <c r="G251" s="234">
        <v>16260</v>
      </c>
      <c r="H251" s="238">
        <v>810</v>
      </c>
      <c r="I251" s="117"/>
      <c r="J251" s="1"/>
      <c r="K251" s="1"/>
    </row>
    <row r="252" spans="1:11" ht="18.75" customHeight="1">
      <c r="A252" s="3"/>
      <c r="B252" s="3"/>
      <c r="C252" s="1505"/>
      <c r="D252" s="193">
        <v>1820</v>
      </c>
      <c r="E252" s="189" t="s">
        <v>72</v>
      </c>
      <c r="F252" s="190">
        <v>9000</v>
      </c>
      <c r="G252" s="234">
        <v>9000</v>
      </c>
      <c r="H252" s="238"/>
      <c r="I252" s="117"/>
      <c r="J252" s="1"/>
      <c r="K252" s="1"/>
    </row>
    <row r="253" spans="1:11" ht="18.75" customHeight="1">
      <c r="A253" s="3"/>
      <c r="B253" s="3"/>
      <c r="C253" s="1505"/>
      <c r="D253" s="193">
        <v>1947</v>
      </c>
      <c r="E253" s="189" t="s">
        <v>73</v>
      </c>
      <c r="F253" s="190">
        <v>1500</v>
      </c>
      <c r="G253" s="234">
        <v>1500</v>
      </c>
      <c r="H253" s="238"/>
      <c r="I253" s="117"/>
      <c r="J253" s="1"/>
      <c r="K253" s="1"/>
    </row>
    <row r="254" spans="1:11" ht="18.75" customHeight="1">
      <c r="A254" s="3"/>
      <c r="B254" s="3"/>
      <c r="C254" s="1505"/>
      <c r="D254" s="193">
        <v>1978</v>
      </c>
      <c r="E254" s="189" t="s">
        <v>74</v>
      </c>
      <c r="F254" s="190">
        <v>6000</v>
      </c>
      <c r="G254" s="234">
        <v>6000</v>
      </c>
      <c r="H254" s="238"/>
      <c r="I254" s="117"/>
      <c r="J254" s="1"/>
      <c r="K254" s="1"/>
    </row>
    <row r="255" spans="1:11" ht="18" customHeight="1">
      <c r="A255" s="3"/>
      <c r="B255" s="3"/>
      <c r="C255" s="1505"/>
      <c r="D255" s="193">
        <v>2211</v>
      </c>
      <c r="E255" s="189" t="s">
        <v>75</v>
      </c>
      <c r="F255" s="190">
        <v>916</v>
      </c>
      <c r="G255" s="234">
        <v>916</v>
      </c>
      <c r="H255" s="238"/>
      <c r="I255" s="117"/>
      <c r="J255" s="1"/>
      <c r="K255" s="1"/>
    </row>
    <row r="256" spans="1:11" ht="18" customHeight="1">
      <c r="A256" s="3"/>
      <c r="B256" s="3"/>
      <c r="C256" s="1505"/>
      <c r="D256" s="193">
        <v>2224</v>
      </c>
      <c r="E256" s="189" t="s">
        <v>33</v>
      </c>
      <c r="F256" s="190">
        <f>SUM(F249*0.1)</f>
        <v>1272</v>
      </c>
      <c r="G256" s="234">
        <f>SUM(G249*0.1)</f>
        <v>1272</v>
      </c>
      <c r="H256" s="238">
        <v>44</v>
      </c>
      <c r="I256" s="117"/>
      <c r="J256" s="1"/>
      <c r="K256" s="1"/>
    </row>
    <row r="257" spans="1:11" ht="18" customHeight="1">
      <c r="A257" s="3"/>
      <c r="B257" s="3"/>
      <c r="C257" s="1505"/>
      <c r="D257" s="193">
        <v>2247</v>
      </c>
      <c r="E257" s="189" t="s">
        <v>34</v>
      </c>
      <c r="F257" s="190">
        <f>SUM(F249*0.1)</f>
        <v>1272</v>
      </c>
      <c r="G257" s="234">
        <f>SUM(G249*0.1)</f>
        <v>1272</v>
      </c>
      <c r="H257" s="238">
        <v>44</v>
      </c>
      <c r="I257" s="117"/>
      <c r="J257" s="1"/>
      <c r="K257" s="1"/>
    </row>
    <row r="258" spans="1:11" ht="18" customHeight="1">
      <c r="A258" s="3"/>
      <c r="B258" s="3"/>
      <c r="C258" s="1505"/>
      <c r="D258" s="193">
        <v>2265</v>
      </c>
      <c r="E258" s="189" t="s">
        <v>45</v>
      </c>
      <c r="F258" s="190">
        <f>SUM(F249*0.1)</f>
        <v>1272</v>
      </c>
      <c r="G258" s="234">
        <f>SUM(G249*0.1)</f>
        <v>1272</v>
      </c>
      <c r="H258" s="238">
        <v>44</v>
      </c>
      <c r="I258" s="117"/>
      <c r="J258" s="1"/>
      <c r="K258" s="1"/>
    </row>
    <row r="259" spans="1:11" ht="18" customHeight="1">
      <c r="A259" s="3"/>
      <c r="B259" s="3"/>
      <c r="C259" s="1506"/>
      <c r="D259" s="193">
        <v>2309</v>
      </c>
      <c r="E259" s="189" t="s">
        <v>36</v>
      </c>
      <c r="F259" s="190">
        <f>SUM(F249*0.1)</f>
        <v>1272</v>
      </c>
      <c r="G259" s="234">
        <f>SUM(G249*0.1)</f>
        <v>1272</v>
      </c>
      <c r="H259" s="238">
        <v>44</v>
      </c>
      <c r="I259" s="188"/>
    </row>
    <row r="260" spans="1:11" ht="18.75" customHeight="1">
      <c r="A260" s="3"/>
      <c r="B260" s="3"/>
      <c r="C260" s="7"/>
      <c r="D260" s="193"/>
      <c r="E260" s="191" t="s">
        <v>76</v>
      </c>
      <c r="F260" s="192">
        <f>SUM(F249:F259)</f>
        <v>52851</v>
      </c>
      <c r="G260" s="195">
        <f>SUM(G249:G259)</f>
        <v>52851</v>
      </c>
      <c r="H260" s="1507" t="s">
        <v>214</v>
      </c>
      <c r="I260" s="1508"/>
      <c r="J260" s="1"/>
      <c r="K260" s="1"/>
    </row>
    <row r="261" spans="1:11" ht="18.75">
      <c r="A261" s="15"/>
      <c r="B261" s="15"/>
      <c r="C261" s="167"/>
      <c r="D261" s="168"/>
      <c r="E261" s="169"/>
      <c r="F261" s="170"/>
      <c r="G261" s="170"/>
      <c r="H261" s="171"/>
      <c r="I261" s="167"/>
      <c r="J261" s="1"/>
      <c r="K261" s="1"/>
    </row>
    <row r="263" spans="1:11" s="21" customFormat="1" ht="18.75">
      <c r="A263" s="1140" t="s">
        <v>12</v>
      </c>
      <c r="B263" s="1140"/>
      <c r="C263" s="1140"/>
      <c r="D263" s="1141" t="s">
        <v>25</v>
      </c>
      <c r="E263" s="1141"/>
      <c r="F263" s="1141"/>
      <c r="G263" s="194" t="s">
        <v>13</v>
      </c>
      <c r="H263" s="194"/>
      <c r="I263" s="194"/>
      <c r="J263" s="20"/>
      <c r="K263" s="19"/>
    </row>
    <row r="265" spans="1:11" s="6" customFormat="1" ht="75" customHeight="1">
      <c r="A265" s="1510" t="s">
        <v>14</v>
      </c>
      <c r="B265" s="1510"/>
      <c r="C265" s="1510"/>
      <c r="D265" s="1510"/>
      <c r="E265" s="1510"/>
      <c r="F265" s="1510"/>
      <c r="G265" s="1510"/>
      <c r="H265" s="1510"/>
      <c r="I265" s="1510"/>
      <c r="J265" s="5"/>
      <c r="K265" s="5"/>
    </row>
    <row r="266" spans="1:11" ht="15" customHeight="1">
      <c r="A266" s="1160" t="s">
        <v>23</v>
      </c>
      <c r="B266" s="1160"/>
      <c r="C266" s="166">
        <v>44600</v>
      </c>
      <c r="D266" s="10"/>
      <c r="E266" s="1206" t="s">
        <v>21</v>
      </c>
      <c r="F266" s="1206"/>
      <c r="G266" s="1219"/>
      <c r="H266" s="1219"/>
      <c r="I266" s="1219"/>
      <c r="J266" s="2"/>
      <c r="K266" s="2"/>
    </row>
    <row r="267" spans="1:11" ht="15.75" customHeight="1">
      <c r="A267" s="1213" t="s">
        <v>26</v>
      </c>
      <c r="B267" s="1213"/>
      <c r="C267" s="229" t="s">
        <v>27</v>
      </c>
      <c r="D267" s="12"/>
      <c r="E267" s="1213" t="s">
        <v>20</v>
      </c>
      <c r="F267" s="1213"/>
      <c r="G267" s="1511">
        <v>44593</v>
      </c>
      <c r="H267" s="1511"/>
      <c r="I267" s="1511"/>
      <c r="J267" s="2"/>
      <c r="K267" s="2"/>
    </row>
    <row r="268" spans="1:11" ht="17.25" customHeight="1">
      <c r="A268" s="1213" t="s">
        <v>15</v>
      </c>
      <c r="B268" s="1213"/>
      <c r="C268" s="229" t="s">
        <v>17</v>
      </c>
      <c r="D268" s="12"/>
      <c r="E268" s="1214" t="s">
        <v>18</v>
      </c>
      <c r="F268" s="1215"/>
      <c r="G268" s="1184" t="s">
        <v>220</v>
      </c>
      <c r="H268" s="1184"/>
      <c r="I268" s="1184"/>
      <c r="J268" s="2"/>
      <c r="K268" s="2"/>
    </row>
    <row r="269" spans="1:11" ht="17.25" customHeight="1">
      <c r="A269" s="1213" t="s">
        <v>16</v>
      </c>
      <c r="B269" s="1213"/>
      <c r="C269" s="229">
        <v>90132519</v>
      </c>
      <c r="D269" s="10"/>
      <c r="E269" s="1206" t="s">
        <v>19</v>
      </c>
      <c r="F269" s="1206"/>
      <c r="G269" s="1191" t="s">
        <v>221</v>
      </c>
      <c r="H269" s="1191"/>
      <c r="I269" s="1191"/>
      <c r="J269" s="2"/>
      <c r="K269" s="2"/>
    </row>
    <row r="270" spans="1:11" ht="13.5" customHeight="1">
      <c r="A270" s="1184" t="s">
        <v>0</v>
      </c>
      <c r="B270" s="1184"/>
      <c r="C270" s="33"/>
      <c r="D270" s="8"/>
      <c r="E270" s="228" t="s">
        <v>22</v>
      </c>
      <c r="F270" s="229" t="s">
        <v>176</v>
      </c>
      <c r="G270" s="228" t="s">
        <v>179</v>
      </c>
      <c r="H270" s="1282" t="s">
        <v>175</v>
      </c>
      <c r="I270" s="1282"/>
      <c r="J270" s="4"/>
      <c r="K270" s="1"/>
    </row>
    <row r="271" spans="1:11" ht="18.75">
      <c r="A271" s="1151" t="s">
        <v>1</v>
      </c>
      <c r="B271" s="1153"/>
      <c r="C271" s="1154"/>
      <c r="D271" s="1512" t="s">
        <v>2</v>
      </c>
      <c r="E271" s="1512"/>
      <c r="F271" s="1512"/>
      <c r="G271" s="1512"/>
      <c r="H271" s="1513" t="s">
        <v>10</v>
      </c>
      <c r="I271" s="1513" t="s">
        <v>11</v>
      </c>
      <c r="J271" s="1"/>
      <c r="K271" s="1"/>
    </row>
    <row r="272" spans="1:11" ht="18.75">
      <c r="A272" s="1161" t="s">
        <v>3</v>
      </c>
      <c r="B272" s="1161" t="s">
        <v>4</v>
      </c>
      <c r="C272" s="1163" t="s">
        <v>5</v>
      </c>
      <c r="D272" s="1401" t="s">
        <v>6</v>
      </c>
      <c r="E272" s="1184" t="s">
        <v>7</v>
      </c>
      <c r="F272" s="1184"/>
      <c r="G272" s="1184"/>
      <c r="H272" s="1513"/>
      <c r="I272" s="1513"/>
      <c r="J272" s="1"/>
      <c r="K272" s="1"/>
    </row>
    <row r="273" spans="1:11" ht="18.75">
      <c r="A273" s="1162"/>
      <c r="B273" s="1162"/>
      <c r="C273" s="1164"/>
      <c r="D273" s="1191"/>
      <c r="E273" s="1184" t="s">
        <v>8</v>
      </c>
      <c r="F273" s="1184"/>
      <c r="G273" s="98" t="s">
        <v>9</v>
      </c>
      <c r="H273" s="1513"/>
      <c r="I273" s="1513"/>
      <c r="J273" s="1"/>
      <c r="K273" s="1"/>
    </row>
    <row r="274" spans="1:11" ht="18.75">
      <c r="A274" s="227"/>
      <c r="B274" s="227"/>
      <c r="C274" s="229"/>
      <c r="D274" s="230"/>
      <c r="E274" s="98"/>
      <c r="F274" s="98"/>
      <c r="G274" s="98"/>
      <c r="H274" s="239">
        <v>44593</v>
      </c>
      <c r="I274" s="98"/>
      <c r="J274" s="1"/>
      <c r="K274" s="1"/>
    </row>
    <row r="275" spans="1:11" ht="30">
      <c r="A275" s="3"/>
      <c r="B275" s="3"/>
      <c r="C275" s="1533" t="s">
        <v>223</v>
      </c>
      <c r="D275" s="230" t="s">
        <v>29</v>
      </c>
      <c r="E275" s="1148" t="s">
        <v>171</v>
      </c>
      <c r="F275" s="1283"/>
      <c r="G275" s="237" t="s">
        <v>213</v>
      </c>
      <c r="H275" s="76" t="s">
        <v>81</v>
      </c>
      <c r="I275" s="75"/>
      <c r="J275" s="1"/>
      <c r="K275" s="1"/>
    </row>
    <row r="276" spans="1:11" ht="18.75" customHeight="1">
      <c r="A276" s="3"/>
      <c r="B276" s="3"/>
      <c r="C276" s="1505"/>
      <c r="D276" s="29">
        <v>1</v>
      </c>
      <c r="E276" s="231" t="s">
        <v>30</v>
      </c>
      <c r="F276" s="234">
        <v>10780</v>
      </c>
      <c r="G276" s="234">
        <v>10780</v>
      </c>
      <c r="H276" s="238">
        <v>440</v>
      </c>
      <c r="I276" s="230"/>
      <c r="J276" s="1"/>
      <c r="K276" s="1"/>
    </row>
    <row r="277" spans="1:11" ht="18.75" customHeight="1">
      <c r="A277" s="3"/>
      <c r="B277" s="3"/>
      <c r="C277" s="1505"/>
      <c r="D277" s="236">
        <v>1001</v>
      </c>
      <c r="E277" s="231" t="s">
        <v>31</v>
      </c>
      <c r="F277" s="234">
        <v>2187</v>
      </c>
      <c r="G277" s="234">
        <v>2187</v>
      </c>
      <c r="H277" s="238"/>
      <c r="I277" s="117"/>
      <c r="J277" s="1"/>
      <c r="K277" s="1"/>
    </row>
    <row r="278" spans="1:11" ht="18.75" customHeight="1">
      <c r="A278" s="3"/>
      <c r="B278" s="3"/>
      <c r="C278" s="1505"/>
      <c r="D278" s="236">
        <v>1810</v>
      </c>
      <c r="E278" s="231" t="s">
        <v>32</v>
      </c>
      <c r="F278" s="234">
        <v>15290</v>
      </c>
      <c r="G278" s="234">
        <v>15290</v>
      </c>
      <c r="H278" s="238">
        <v>220</v>
      </c>
      <c r="I278" s="117"/>
      <c r="J278" s="1"/>
      <c r="K278" s="1"/>
    </row>
    <row r="279" spans="1:11" ht="18.75" customHeight="1">
      <c r="A279" s="3"/>
      <c r="B279" s="3"/>
      <c r="C279" s="1505"/>
      <c r="D279" s="236">
        <v>1820</v>
      </c>
      <c r="E279" s="231" t="s">
        <v>72</v>
      </c>
      <c r="F279" s="234">
        <v>9000</v>
      </c>
      <c r="G279" s="234">
        <v>9000</v>
      </c>
      <c r="H279" s="238"/>
      <c r="I279" s="117"/>
      <c r="J279" s="1"/>
      <c r="K279" s="1"/>
    </row>
    <row r="280" spans="1:11" ht="18.75" customHeight="1">
      <c r="A280" s="3"/>
      <c r="B280" s="3"/>
      <c r="C280" s="1505"/>
      <c r="D280" s="236">
        <v>1947</v>
      </c>
      <c r="E280" s="231" t="s">
        <v>73</v>
      </c>
      <c r="F280" s="234">
        <v>1500</v>
      </c>
      <c r="G280" s="234">
        <v>1500</v>
      </c>
      <c r="H280" s="238"/>
      <c r="I280" s="117"/>
      <c r="J280" s="1"/>
      <c r="K280" s="1"/>
    </row>
    <row r="281" spans="1:11" ht="18.75" customHeight="1">
      <c r="A281" s="3"/>
      <c r="B281" s="3"/>
      <c r="C281" s="1505"/>
      <c r="D281" s="236">
        <v>1978</v>
      </c>
      <c r="E281" s="231" t="s">
        <v>74</v>
      </c>
      <c r="F281" s="234">
        <v>6000</v>
      </c>
      <c r="G281" s="234">
        <v>6000</v>
      </c>
      <c r="H281" s="238"/>
      <c r="I281" s="117"/>
      <c r="J281" s="1"/>
      <c r="K281" s="1"/>
    </row>
    <row r="282" spans="1:11" ht="18" customHeight="1">
      <c r="A282" s="3"/>
      <c r="B282" s="3"/>
      <c r="C282" s="1505"/>
      <c r="D282" s="236">
        <v>2211</v>
      </c>
      <c r="E282" s="231" t="s">
        <v>75</v>
      </c>
      <c r="F282" s="234">
        <v>828</v>
      </c>
      <c r="G282" s="234">
        <v>828</v>
      </c>
      <c r="H282" s="238"/>
      <c r="I282" s="117"/>
      <c r="J282" s="1"/>
      <c r="K282" s="1"/>
    </row>
    <row r="283" spans="1:11" ht="18" customHeight="1">
      <c r="A283" s="3"/>
      <c r="B283" s="3"/>
      <c r="C283" s="1505"/>
      <c r="D283" s="236">
        <v>2224</v>
      </c>
      <c r="E283" s="231" t="s">
        <v>33</v>
      </c>
      <c r="F283" s="234">
        <f>SUM(F276*0.1)</f>
        <v>1078</v>
      </c>
      <c r="G283" s="234">
        <f>SUM(G276*0.1)</f>
        <v>1078</v>
      </c>
      <c r="H283" s="238">
        <v>44</v>
      </c>
      <c r="I283" s="117"/>
      <c r="J283" s="1"/>
      <c r="K283" s="1"/>
    </row>
    <row r="284" spans="1:11" ht="18" customHeight="1">
      <c r="A284" s="3"/>
      <c r="B284" s="3"/>
      <c r="C284" s="1505"/>
      <c r="D284" s="236">
        <v>2247</v>
      </c>
      <c r="E284" s="231" t="s">
        <v>34</v>
      </c>
      <c r="F284" s="234">
        <f>SUM(F276*0.1)</f>
        <v>1078</v>
      </c>
      <c r="G284" s="234">
        <f>SUM(G276*0.1)</f>
        <v>1078</v>
      </c>
      <c r="H284" s="238">
        <v>44</v>
      </c>
      <c r="I284" s="117"/>
      <c r="J284" s="1"/>
      <c r="K284" s="1"/>
    </row>
    <row r="285" spans="1:11" ht="18" customHeight="1">
      <c r="A285" s="3"/>
      <c r="B285" s="3"/>
      <c r="C285" s="1505"/>
      <c r="D285" s="236">
        <v>2265</v>
      </c>
      <c r="E285" s="231" t="s">
        <v>45</v>
      </c>
      <c r="F285" s="234">
        <f>SUM(F276*0.1)</f>
        <v>1078</v>
      </c>
      <c r="G285" s="234">
        <f>SUM(G276*0.1)</f>
        <v>1078</v>
      </c>
      <c r="H285" s="238">
        <v>44</v>
      </c>
      <c r="I285" s="117"/>
      <c r="J285" s="1"/>
      <c r="K285" s="1"/>
    </row>
    <row r="286" spans="1:11" ht="18" customHeight="1">
      <c r="A286" s="3"/>
      <c r="B286" s="3"/>
      <c r="C286" s="1506"/>
      <c r="D286" s="236">
        <v>2309</v>
      </c>
      <c r="E286" s="231" t="s">
        <v>36</v>
      </c>
      <c r="F286" s="234">
        <f>SUM(F276*0.1)</f>
        <v>1078</v>
      </c>
      <c r="G286" s="234">
        <f>SUM(G276*0.1)</f>
        <v>1078</v>
      </c>
      <c r="H286" s="238">
        <v>44</v>
      </c>
      <c r="I286" s="230"/>
    </row>
    <row r="287" spans="1:11" ht="18.75" customHeight="1">
      <c r="A287" s="3"/>
      <c r="B287" s="3"/>
      <c r="C287" s="7"/>
      <c r="D287" s="236"/>
      <c r="E287" s="232" t="s">
        <v>76</v>
      </c>
      <c r="F287" s="233">
        <f>SUM(F276:F286)</f>
        <v>49897</v>
      </c>
      <c r="G287" s="233">
        <f>SUM(G276:G286)</f>
        <v>49897</v>
      </c>
      <c r="H287" s="1507" t="s">
        <v>222</v>
      </c>
      <c r="I287" s="1508"/>
      <c r="J287" s="1"/>
      <c r="K287" s="1"/>
    </row>
    <row r="288" spans="1:11" ht="25.5" customHeight="1">
      <c r="A288" s="15"/>
      <c r="B288" s="15"/>
      <c r="C288" s="167"/>
      <c r="D288" s="168"/>
      <c r="E288" s="169"/>
      <c r="F288" s="170"/>
      <c r="G288" s="170"/>
      <c r="H288" s="171"/>
      <c r="I288" s="167"/>
      <c r="J288" s="1"/>
      <c r="K288" s="1"/>
    </row>
    <row r="290" spans="1:11" s="21" customFormat="1" ht="18.75">
      <c r="A290" s="1140" t="s">
        <v>12</v>
      </c>
      <c r="B290" s="1140"/>
      <c r="C290" s="1140"/>
      <c r="D290" s="1141" t="s">
        <v>25</v>
      </c>
      <c r="E290" s="1141"/>
      <c r="F290" s="1141"/>
      <c r="G290" s="235" t="s">
        <v>13</v>
      </c>
      <c r="H290" s="235"/>
      <c r="I290" s="235"/>
      <c r="J290" s="20"/>
      <c r="K290" s="19"/>
    </row>
    <row r="291" spans="1:11" s="6" customFormat="1" ht="75" customHeight="1">
      <c r="A291" s="1510" t="s">
        <v>14</v>
      </c>
      <c r="B291" s="1510"/>
      <c r="C291" s="1510"/>
      <c r="D291" s="1510"/>
      <c r="E291" s="1510"/>
      <c r="F291" s="1510"/>
      <c r="G291" s="1510"/>
      <c r="H291" s="1510"/>
      <c r="I291" s="1510"/>
      <c r="J291" s="5"/>
      <c r="K291" s="5"/>
    </row>
    <row r="292" spans="1:11" ht="15" customHeight="1">
      <c r="A292" s="1160" t="s">
        <v>23</v>
      </c>
      <c r="B292" s="1160"/>
      <c r="C292" s="166">
        <v>44608</v>
      </c>
      <c r="D292" s="10"/>
      <c r="E292" s="1206" t="s">
        <v>21</v>
      </c>
      <c r="F292" s="1206"/>
      <c r="G292" s="1219"/>
      <c r="H292" s="1219"/>
      <c r="I292" s="1219"/>
      <c r="J292" s="2"/>
      <c r="K292" s="2"/>
    </row>
    <row r="293" spans="1:11" ht="15.75" customHeight="1">
      <c r="A293" s="1213" t="s">
        <v>26</v>
      </c>
      <c r="B293" s="1213"/>
      <c r="C293" s="244" t="s">
        <v>27</v>
      </c>
      <c r="D293" s="12"/>
      <c r="E293" s="1213" t="s">
        <v>20</v>
      </c>
      <c r="F293" s="1213"/>
      <c r="G293" s="1511">
        <v>44593</v>
      </c>
      <c r="H293" s="1511"/>
      <c r="I293" s="1511"/>
      <c r="J293" s="2"/>
      <c r="K293" s="2"/>
    </row>
    <row r="294" spans="1:11" ht="17.25" customHeight="1">
      <c r="A294" s="1213" t="s">
        <v>15</v>
      </c>
      <c r="B294" s="1213"/>
      <c r="C294" s="244" t="s">
        <v>17</v>
      </c>
      <c r="D294" s="12"/>
      <c r="E294" s="1214" t="s">
        <v>18</v>
      </c>
      <c r="F294" s="1215"/>
      <c r="G294" s="1184" t="s">
        <v>200</v>
      </c>
      <c r="H294" s="1184"/>
      <c r="I294" s="1184"/>
      <c r="J294" s="2"/>
      <c r="K294" s="2"/>
    </row>
    <row r="295" spans="1:11" ht="17.25" customHeight="1">
      <c r="A295" s="1213" t="s">
        <v>16</v>
      </c>
      <c r="B295" s="1213"/>
      <c r="C295" s="244">
        <v>90126395</v>
      </c>
      <c r="D295" s="10"/>
      <c r="E295" s="1206" t="s">
        <v>19</v>
      </c>
      <c r="F295" s="1206"/>
      <c r="G295" s="1191" t="s">
        <v>224</v>
      </c>
      <c r="H295" s="1191"/>
      <c r="I295" s="1191"/>
      <c r="J295" s="2"/>
      <c r="K295" s="2"/>
    </row>
    <row r="296" spans="1:11" ht="13.5" customHeight="1">
      <c r="A296" s="1184" t="s">
        <v>0</v>
      </c>
      <c r="B296" s="1184"/>
      <c r="C296" s="33"/>
      <c r="D296" s="8"/>
      <c r="E296" s="243" t="s">
        <v>22</v>
      </c>
      <c r="F296" s="244" t="s">
        <v>225</v>
      </c>
      <c r="G296" s="243" t="s">
        <v>179</v>
      </c>
      <c r="H296" s="1282" t="s">
        <v>175</v>
      </c>
      <c r="I296" s="1282"/>
      <c r="J296" s="4"/>
      <c r="K296" s="1"/>
    </row>
    <row r="297" spans="1:11" ht="18.75">
      <c r="A297" s="1151" t="s">
        <v>1</v>
      </c>
      <c r="B297" s="1153"/>
      <c r="C297" s="1154"/>
      <c r="D297" s="1512" t="s">
        <v>2</v>
      </c>
      <c r="E297" s="1512"/>
      <c r="F297" s="1512"/>
      <c r="G297" s="1512"/>
      <c r="H297" s="1513" t="s">
        <v>10</v>
      </c>
      <c r="I297" s="1513" t="s">
        <v>11</v>
      </c>
      <c r="J297" s="1"/>
      <c r="K297" s="1"/>
    </row>
    <row r="298" spans="1:11" ht="18.75">
      <c r="A298" s="1161" t="s">
        <v>3</v>
      </c>
      <c r="B298" s="1161" t="s">
        <v>4</v>
      </c>
      <c r="C298" s="1163" t="s">
        <v>5</v>
      </c>
      <c r="D298" s="1401" t="s">
        <v>6</v>
      </c>
      <c r="E298" s="1184" t="s">
        <v>7</v>
      </c>
      <c r="F298" s="1184"/>
      <c r="G298" s="1184"/>
      <c r="H298" s="1513"/>
      <c r="I298" s="1513"/>
      <c r="J298" s="1"/>
      <c r="K298" s="1"/>
    </row>
    <row r="299" spans="1:11" ht="18.75">
      <c r="A299" s="1162"/>
      <c r="B299" s="1162"/>
      <c r="C299" s="1164"/>
      <c r="D299" s="1191"/>
      <c r="E299" s="1184" t="s">
        <v>8</v>
      </c>
      <c r="F299" s="1184"/>
      <c r="G299" s="98" t="s">
        <v>9</v>
      </c>
      <c r="H299" s="1513"/>
      <c r="I299" s="1513"/>
      <c r="J299" s="1"/>
      <c r="K299" s="1"/>
    </row>
    <row r="300" spans="1:11" ht="18.75">
      <c r="A300" s="242"/>
      <c r="B300" s="242"/>
      <c r="C300" s="244"/>
      <c r="D300" s="245"/>
      <c r="E300" s="1151"/>
      <c r="F300" s="1154"/>
      <c r="G300" s="98"/>
      <c r="H300" s="239">
        <v>44593</v>
      </c>
      <c r="I300" s="98"/>
      <c r="J300" s="1"/>
      <c r="K300" s="1"/>
    </row>
    <row r="301" spans="1:11" ht="30">
      <c r="A301" s="3"/>
      <c r="B301" s="3"/>
      <c r="C301" s="1533" t="s">
        <v>212</v>
      </c>
      <c r="D301" s="245" t="s">
        <v>29</v>
      </c>
      <c r="E301" s="1148" t="s">
        <v>171</v>
      </c>
      <c r="F301" s="1283"/>
      <c r="G301" s="254" t="s">
        <v>213</v>
      </c>
      <c r="H301" s="76" t="s">
        <v>81</v>
      </c>
      <c r="I301" s="75"/>
      <c r="J301" s="1"/>
      <c r="K301" s="1"/>
    </row>
    <row r="302" spans="1:11" ht="18.75" customHeight="1">
      <c r="A302" s="3"/>
      <c r="B302" s="3"/>
      <c r="C302" s="1505"/>
      <c r="D302" s="29">
        <v>1</v>
      </c>
      <c r="E302" s="246" t="s">
        <v>30</v>
      </c>
      <c r="F302" s="251">
        <v>12720</v>
      </c>
      <c r="G302" s="251">
        <v>12720</v>
      </c>
      <c r="H302" s="255">
        <v>440</v>
      </c>
      <c r="I302" s="245"/>
      <c r="J302" s="1"/>
      <c r="K302" s="1"/>
    </row>
    <row r="303" spans="1:11" ht="18.75" customHeight="1">
      <c r="A303" s="3"/>
      <c r="B303" s="3"/>
      <c r="C303" s="1505"/>
      <c r="D303" s="253">
        <v>1001</v>
      </c>
      <c r="E303" s="246" t="s">
        <v>31</v>
      </c>
      <c r="F303" s="251">
        <v>1367</v>
      </c>
      <c r="G303" s="251">
        <v>1367</v>
      </c>
      <c r="H303" s="255"/>
      <c r="I303" s="117"/>
      <c r="J303" s="1"/>
      <c r="K303" s="1"/>
    </row>
    <row r="304" spans="1:11" ht="18.75" customHeight="1">
      <c r="A304" s="3"/>
      <c r="B304" s="3"/>
      <c r="C304" s="1505"/>
      <c r="D304" s="253">
        <v>1810</v>
      </c>
      <c r="E304" s="246" t="s">
        <v>32</v>
      </c>
      <c r="F304" s="251">
        <v>16260</v>
      </c>
      <c r="G304" s="251">
        <v>16260</v>
      </c>
      <c r="H304" s="255">
        <v>810</v>
      </c>
      <c r="I304" s="117"/>
      <c r="J304" s="1"/>
      <c r="K304" s="1"/>
    </row>
    <row r="305" spans="1:11" ht="18.75" customHeight="1">
      <c r="A305" s="3"/>
      <c r="B305" s="3"/>
      <c r="C305" s="1505"/>
      <c r="D305" s="253">
        <v>1820</v>
      </c>
      <c r="E305" s="246" t="s">
        <v>72</v>
      </c>
      <c r="F305" s="251">
        <v>9000</v>
      </c>
      <c r="G305" s="251">
        <v>9000</v>
      </c>
      <c r="H305" s="255"/>
      <c r="I305" s="117"/>
      <c r="J305" s="1"/>
      <c r="K305" s="1"/>
    </row>
    <row r="306" spans="1:11" ht="18.75" customHeight="1">
      <c r="A306" s="3"/>
      <c r="B306" s="3"/>
      <c r="C306" s="1505"/>
      <c r="D306" s="253">
        <v>1947</v>
      </c>
      <c r="E306" s="246" t="s">
        <v>73</v>
      </c>
      <c r="F306" s="251">
        <v>1500</v>
      </c>
      <c r="G306" s="251">
        <v>1500</v>
      </c>
      <c r="H306" s="255"/>
      <c r="I306" s="117"/>
      <c r="J306" s="1"/>
      <c r="K306" s="1"/>
    </row>
    <row r="307" spans="1:11" ht="18.75" customHeight="1">
      <c r="A307" s="3"/>
      <c r="B307" s="3"/>
      <c r="C307" s="1505"/>
      <c r="D307" s="253">
        <v>1978</v>
      </c>
      <c r="E307" s="246" t="s">
        <v>74</v>
      </c>
      <c r="F307" s="251">
        <v>6000</v>
      </c>
      <c r="G307" s="251">
        <v>6000</v>
      </c>
      <c r="H307" s="255"/>
      <c r="I307" s="117"/>
      <c r="J307" s="1"/>
      <c r="K307" s="1"/>
    </row>
    <row r="308" spans="1:11" ht="18" customHeight="1">
      <c r="A308" s="3"/>
      <c r="B308" s="3"/>
      <c r="C308" s="1505"/>
      <c r="D308" s="253">
        <v>2211</v>
      </c>
      <c r="E308" s="246" t="s">
        <v>75</v>
      </c>
      <c r="F308" s="251">
        <v>916</v>
      </c>
      <c r="G308" s="251">
        <v>916</v>
      </c>
      <c r="H308" s="255"/>
      <c r="I308" s="117"/>
      <c r="J308" s="1"/>
      <c r="K308" s="1"/>
    </row>
    <row r="309" spans="1:11" ht="18" customHeight="1">
      <c r="A309" s="3"/>
      <c r="B309" s="3"/>
      <c r="C309" s="1505"/>
      <c r="D309" s="253">
        <v>2224</v>
      </c>
      <c r="E309" s="246" t="s">
        <v>33</v>
      </c>
      <c r="F309" s="251">
        <f>SUM(F302*0.1)</f>
        <v>1272</v>
      </c>
      <c r="G309" s="251">
        <f>SUM(G302*0.1)</f>
        <v>1272</v>
      </c>
      <c r="H309" s="255">
        <v>44</v>
      </c>
      <c r="I309" s="117"/>
      <c r="J309" s="1"/>
      <c r="K309" s="1"/>
    </row>
    <row r="310" spans="1:11" ht="18" customHeight="1">
      <c r="A310" s="3"/>
      <c r="B310" s="3"/>
      <c r="C310" s="1505"/>
      <c r="D310" s="253">
        <v>2247</v>
      </c>
      <c r="E310" s="246" t="s">
        <v>34</v>
      </c>
      <c r="F310" s="251">
        <f>SUM(F302*0.1)</f>
        <v>1272</v>
      </c>
      <c r="G310" s="251">
        <f>SUM(G302*0.1)</f>
        <v>1272</v>
      </c>
      <c r="H310" s="255">
        <v>44</v>
      </c>
      <c r="I310" s="117"/>
      <c r="J310" s="1"/>
      <c r="K310" s="1"/>
    </row>
    <row r="311" spans="1:11" ht="18" customHeight="1">
      <c r="A311" s="3"/>
      <c r="B311" s="3"/>
      <c r="C311" s="1505"/>
      <c r="D311" s="253">
        <v>2265</v>
      </c>
      <c r="E311" s="246" t="s">
        <v>45</v>
      </c>
      <c r="F311" s="251">
        <f>SUM(F302*0.1)</f>
        <v>1272</v>
      </c>
      <c r="G311" s="251">
        <f>SUM(G302*0.1)</f>
        <v>1272</v>
      </c>
      <c r="H311" s="255">
        <v>44</v>
      </c>
      <c r="I311" s="117"/>
      <c r="J311" s="1"/>
      <c r="K311" s="1"/>
    </row>
    <row r="312" spans="1:11" ht="18" customHeight="1">
      <c r="A312" s="3"/>
      <c r="B312" s="3"/>
      <c r="C312" s="1506"/>
      <c r="D312" s="253">
        <v>2309</v>
      </c>
      <c r="E312" s="246" t="s">
        <v>36</v>
      </c>
      <c r="F312" s="251">
        <f>SUM(F302*0.1)</f>
        <v>1272</v>
      </c>
      <c r="G312" s="251">
        <f>SUM(G302*0.1)</f>
        <v>1272</v>
      </c>
      <c r="H312" s="255">
        <v>44</v>
      </c>
      <c r="I312" s="245"/>
    </row>
    <row r="313" spans="1:11" ht="18.75" customHeight="1">
      <c r="A313" s="3"/>
      <c r="B313" s="3"/>
      <c r="C313" s="7"/>
      <c r="D313" s="253"/>
      <c r="E313" s="247" t="s">
        <v>76</v>
      </c>
      <c r="F313" s="249">
        <f>SUM(F302:F312)</f>
        <v>52851</v>
      </c>
      <c r="G313" s="250">
        <f>SUM(G302:G312)</f>
        <v>52851</v>
      </c>
      <c r="H313" s="1507" t="s">
        <v>214</v>
      </c>
      <c r="I313" s="1508"/>
      <c r="J313" s="1"/>
      <c r="K313" s="1"/>
    </row>
    <row r="314" spans="1:11" ht="18.75">
      <c r="A314" s="15"/>
      <c r="B314" s="15"/>
      <c r="C314" s="167"/>
      <c r="D314" s="168"/>
      <c r="E314" s="169"/>
      <c r="F314" s="170"/>
      <c r="G314" s="170"/>
      <c r="H314" s="171"/>
      <c r="I314" s="167"/>
      <c r="J314" s="1"/>
      <c r="K314" s="1"/>
    </row>
    <row r="316" spans="1:11" s="21" customFormat="1" ht="18.75">
      <c r="A316" s="1140" t="s">
        <v>12</v>
      </c>
      <c r="B316" s="1140"/>
      <c r="C316" s="1140"/>
      <c r="D316" s="1141" t="s">
        <v>25</v>
      </c>
      <c r="E316" s="1141"/>
      <c r="F316" s="1141"/>
      <c r="G316" s="252" t="s">
        <v>13</v>
      </c>
      <c r="H316" s="252"/>
      <c r="I316" s="252"/>
      <c r="J316" s="20"/>
      <c r="K316" s="19"/>
    </row>
    <row r="318" spans="1:11" s="6" customFormat="1" ht="73.5" customHeight="1">
      <c r="A318" s="1351" t="s">
        <v>14</v>
      </c>
      <c r="B318" s="1351"/>
      <c r="C318" s="1351"/>
      <c r="D318" s="1351"/>
      <c r="E318" s="1351"/>
      <c r="F318" s="1351"/>
      <c r="G318" s="1351"/>
      <c r="H318" s="1351"/>
      <c r="I318" s="1351"/>
      <c r="J318" s="5"/>
      <c r="K318" s="5"/>
    </row>
    <row r="319" spans="1:11" ht="15" customHeight="1">
      <c r="A319" s="1206" t="s">
        <v>23</v>
      </c>
      <c r="B319" s="1206"/>
      <c r="C319" s="119">
        <v>45401</v>
      </c>
      <c r="D319" s="1264"/>
      <c r="E319" s="1206" t="s">
        <v>21</v>
      </c>
      <c r="F319" s="1206"/>
      <c r="G319" s="1219"/>
      <c r="H319" s="1219"/>
      <c r="I319" s="1219"/>
      <c r="J319" s="2"/>
      <c r="K319" s="2"/>
    </row>
    <row r="320" spans="1:11" ht="15.75" customHeight="1">
      <c r="A320" s="1213" t="s">
        <v>26</v>
      </c>
      <c r="B320" s="1213"/>
      <c r="C320" s="272" t="s">
        <v>27</v>
      </c>
      <c r="D320" s="1531"/>
      <c r="E320" s="1213" t="s">
        <v>20</v>
      </c>
      <c r="F320" s="1213"/>
      <c r="G320" s="1511">
        <v>45383</v>
      </c>
      <c r="H320" s="1511"/>
      <c r="I320" s="1511"/>
      <c r="J320" s="2"/>
      <c r="K320" s="2"/>
    </row>
    <row r="321" spans="1:11" ht="17.25" customHeight="1">
      <c r="A321" s="1213" t="s">
        <v>15</v>
      </c>
      <c r="B321" s="1213"/>
      <c r="C321" s="272" t="s">
        <v>17</v>
      </c>
      <c r="D321" s="1531"/>
      <c r="E321" s="1214" t="s">
        <v>18</v>
      </c>
      <c r="F321" s="1215"/>
      <c r="G321" s="1184" t="s">
        <v>676</v>
      </c>
      <c r="H321" s="1184"/>
      <c r="I321" s="1184"/>
      <c r="J321" s="2"/>
      <c r="K321" s="2"/>
    </row>
    <row r="322" spans="1:11" ht="17.25" customHeight="1">
      <c r="A322" s="1213" t="s">
        <v>16</v>
      </c>
      <c r="B322" s="1213"/>
      <c r="C322" s="272">
        <v>90017442</v>
      </c>
      <c r="D322" s="1531"/>
      <c r="E322" s="1206" t="s">
        <v>19</v>
      </c>
      <c r="F322" s="1206"/>
      <c r="G322" s="1191" t="s">
        <v>677</v>
      </c>
      <c r="H322" s="1191"/>
      <c r="I322" s="1191"/>
      <c r="J322" s="2"/>
      <c r="K322" s="2"/>
    </row>
    <row r="323" spans="1:11" ht="13.5" customHeight="1">
      <c r="A323" s="1184" t="s">
        <v>0</v>
      </c>
      <c r="B323" s="1184"/>
      <c r="C323" s="33"/>
      <c r="D323" s="1166"/>
      <c r="E323" s="270" t="s">
        <v>22</v>
      </c>
      <c r="F323" s="272" t="s">
        <v>58</v>
      </c>
      <c r="G323" s="272" t="s">
        <v>179</v>
      </c>
      <c r="H323" s="1282" t="s">
        <v>175</v>
      </c>
      <c r="I323" s="1282"/>
      <c r="J323" s="4"/>
      <c r="K323" s="1"/>
    </row>
    <row r="324" spans="1:11" ht="18.75">
      <c r="A324" s="1151" t="s">
        <v>1</v>
      </c>
      <c r="B324" s="1153"/>
      <c r="C324" s="1154"/>
      <c r="D324" s="1155" t="s">
        <v>2</v>
      </c>
      <c r="E324" s="1156"/>
      <c r="F324" s="1156"/>
      <c r="G324" s="1157"/>
      <c r="H324" s="173"/>
      <c r="I324" s="97"/>
      <c r="J324" s="1"/>
      <c r="K324" s="1"/>
    </row>
    <row r="325" spans="1:11" ht="25.5" customHeight="1">
      <c r="A325" s="266" t="s">
        <v>1</v>
      </c>
      <c r="B325" s="272"/>
      <c r="C325" s="272"/>
      <c r="D325" s="279" t="s">
        <v>2</v>
      </c>
      <c r="E325" s="1184" t="s">
        <v>7</v>
      </c>
      <c r="F325" s="1184"/>
      <c r="G325" s="1184"/>
      <c r="H325" s="277" t="s">
        <v>10</v>
      </c>
      <c r="I325" s="1516" t="s">
        <v>11</v>
      </c>
      <c r="J325" s="1"/>
      <c r="K325" s="1"/>
    </row>
    <row r="326" spans="1:11" ht="27.75" customHeight="1">
      <c r="A326" s="267" t="s">
        <v>3</v>
      </c>
      <c r="B326" s="267" t="s">
        <v>4</v>
      </c>
      <c r="C326" s="268" t="s">
        <v>5</v>
      </c>
      <c r="D326" s="269" t="s">
        <v>6</v>
      </c>
      <c r="E326" s="1184" t="s">
        <v>8</v>
      </c>
      <c r="F326" s="1184"/>
      <c r="G326" s="98" t="s">
        <v>9</v>
      </c>
      <c r="H326" s="240">
        <v>44621</v>
      </c>
      <c r="I326" s="1517"/>
      <c r="J326" s="1"/>
      <c r="K326" s="1"/>
    </row>
    <row r="327" spans="1:11" ht="18" customHeight="1">
      <c r="A327" s="1518"/>
      <c r="B327" s="1183"/>
      <c r="C327" s="1533"/>
      <c r="D327" s="273" t="s">
        <v>29</v>
      </c>
      <c r="E327" s="1191" t="s">
        <v>726</v>
      </c>
      <c r="F327" s="1191"/>
      <c r="G327" s="277"/>
      <c r="H327" s="273"/>
      <c r="I327" s="32"/>
      <c r="J327" s="1"/>
      <c r="K327" s="1"/>
    </row>
    <row r="328" spans="1:11" ht="18" customHeight="1">
      <c r="A328" s="1519"/>
      <c r="B328" s="1520"/>
      <c r="C328" s="1505"/>
      <c r="D328" s="29">
        <v>1</v>
      </c>
      <c r="E328" s="271" t="s">
        <v>30</v>
      </c>
      <c r="F328" s="278">
        <v>142610</v>
      </c>
      <c r="G328" s="278"/>
      <c r="H328" s="1523"/>
      <c r="I328" s="280"/>
      <c r="J328" s="1"/>
      <c r="K328" s="1"/>
    </row>
    <row r="329" spans="1:11" ht="18" customHeight="1">
      <c r="A329" s="1519"/>
      <c r="B329" s="1520"/>
      <c r="C329" s="1505"/>
      <c r="D329" s="271">
        <v>1810</v>
      </c>
      <c r="E329" s="271" t="s">
        <v>595</v>
      </c>
      <c r="F329" s="278">
        <v>173775</v>
      </c>
      <c r="G329" s="278"/>
      <c r="H329" s="1524"/>
      <c r="I329" s="280"/>
      <c r="J329" s="1"/>
      <c r="K329" s="1"/>
    </row>
    <row r="330" spans="1:11" ht="18" customHeight="1">
      <c r="A330" s="1519"/>
      <c r="B330" s="1520"/>
      <c r="C330" s="1505"/>
      <c r="D330" s="949">
        <v>2379</v>
      </c>
      <c r="E330" s="949" t="s">
        <v>647</v>
      </c>
      <c r="F330" s="947">
        <v>40776</v>
      </c>
      <c r="G330" s="278"/>
      <c r="H330" s="1524"/>
      <c r="I330" s="280"/>
      <c r="J330" s="1"/>
      <c r="K330" s="1"/>
    </row>
    <row r="331" spans="1:11" ht="18" customHeight="1">
      <c r="A331" s="1519"/>
      <c r="B331" s="1520"/>
      <c r="C331" s="1505"/>
      <c r="D331" s="271"/>
      <c r="E331" s="271"/>
      <c r="F331" s="278"/>
      <c r="G331" s="278"/>
      <c r="H331" s="1524"/>
      <c r="I331" s="280"/>
      <c r="J331" s="1"/>
      <c r="K331" s="1"/>
    </row>
    <row r="332" spans="1:11" ht="18" customHeight="1">
      <c r="A332" s="1519"/>
      <c r="B332" s="1520"/>
      <c r="C332" s="1505"/>
      <c r="D332" s="271"/>
      <c r="E332" s="271"/>
      <c r="F332" s="278"/>
      <c r="G332" s="278"/>
      <c r="H332" s="1524"/>
      <c r="I332" s="280"/>
      <c r="J332" s="1"/>
      <c r="K332" s="1"/>
    </row>
    <row r="333" spans="1:11" ht="18" customHeight="1">
      <c r="A333" s="1519"/>
      <c r="B333" s="1520"/>
      <c r="C333" s="1505"/>
      <c r="D333" s="849"/>
      <c r="E333" s="849"/>
      <c r="F333" s="847"/>
      <c r="G333" s="847"/>
      <c r="H333" s="1524"/>
      <c r="I333" s="280"/>
      <c r="J333" s="1"/>
      <c r="K333" s="1"/>
    </row>
    <row r="334" spans="1:11" ht="18" customHeight="1">
      <c r="A334" s="1519"/>
      <c r="B334" s="1520"/>
      <c r="C334" s="1505"/>
      <c r="D334" s="271"/>
      <c r="E334" s="271"/>
      <c r="F334" s="278"/>
      <c r="G334" s="278"/>
      <c r="H334" s="1524"/>
      <c r="I334" s="280"/>
      <c r="J334" s="1"/>
      <c r="K334" s="1"/>
    </row>
    <row r="335" spans="1:11" ht="18" customHeight="1">
      <c r="A335" s="1519"/>
      <c r="B335" s="1520"/>
      <c r="C335" s="1505"/>
      <c r="D335" s="271"/>
      <c r="E335" s="271"/>
      <c r="F335" s="278"/>
      <c r="G335" s="278"/>
      <c r="H335" s="1524"/>
      <c r="I335" s="280"/>
      <c r="J335" s="1"/>
      <c r="K335" s="1"/>
    </row>
    <row r="336" spans="1:11" ht="18" customHeight="1">
      <c r="A336" s="1519"/>
      <c r="B336" s="1520"/>
      <c r="C336" s="1505"/>
      <c r="D336" s="271"/>
      <c r="E336" s="271"/>
      <c r="F336" s="278"/>
      <c r="G336" s="278"/>
      <c r="H336" s="1524"/>
      <c r="I336" s="280"/>
      <c r="J336" s="1"/>
      <c r="K336" s="1"/>
    </row>
    <row r="337" spans="1:13" ht="18" customHeight="1">
      <c r="A337" s="1519"/>
      <c r="B337" s="1520"/>
      <c r="C337" s="1505"/>
      <c r="D337" s="271"/>
      <c r="E337" s="271"/>
      <c r="F337" s="278"/>
      <c r="G337" s="278"/>
      <c r="H337" s="1524"/>
      <c r="I337" s="280"/>
      <c r="J337" s="1"/>
      <c r="K337" s="1"/>
    </row>
    <row r="338" spans="1:13" ht="18" customHeight="1">
      <c r="A338" s="1519"/>
      <c r="B338" s="1520"/>
      <c r="C338" s="1505"/>
      <c r="D338" s="271"/>
      <c r="E338" s="271"/>
      <c r="F338" s="278"/>
      <c r="G338" s="278"/>
      <c r="H338" s="1524"/>
      <c r="I338" s="280"/>
      <c r="J338" s="1"/>
      <c r="K338" s="1"/>
    </row>
    <row r="339" spans="1:13" ht="18" customHeight="1">
      <c r="A339" s="1519"/>
      <c r="B339" s="1520"/>
      <c r="C339" s="1505"/>
      <c r="D339" s="271"/>
      <c r="E339" s="271"/>
      <c r="F339" s="278"/>
      <c r="G339" s="278"/>
      <c r="H339" s="1524"/>
      <c r="I339" s="280"/>
      <c r="J339" s="1"/>
      <c r="K339" s="1"/>
    </row>
    <row r="340" spans="1:13" ht="18" customHeight="1">
      <c r="A340" s="1519"/>
      <c r="B340" s="1520"/>
      <c r="C340" s="1505"/>
      <c r="D340" s="271"/>
      <c r="E340" s="271"/>
      <c r="F340" s="278"/>
      <c r="G340" s="278"/>
      <c r="H340" s="1525"/>
      <c r="I340" s="280"/>
    </row>
    <row r="341" spans="1:13" ht="18" customHeight="1">
      <c r="A341" s="1521"/>
      <c r="B341" s="1522"/>
      <c r="C341" s="1506"/>
      <c r="D341" s="271"/>
      <c r="E341" s="274"/>
      <c r="F341" s="275"/>
      <c r="G341" s="275"/>
      <c r="H341" s="271"/>
      <c r="I341" s="60"/>
      <c r="J341" s="1"/>
      <c r="K341" s="1"/>
      <c r="M341" s="174"/>
    </row>
    <row r="342" spans="1:13" ht="33" customHeight="1">
      <c r="A342" s="175"/>
      <c r="B342" s="175"/>
      <c r="C342" s="176"/>
      <c r="D342" s="168"/>
      <c r="E342" s="169"/>
      <c r="F342" s="170"/>
      <c r="G342" s="170"/>
      <c r="H342" s="170"/>
      <c r="I342" s="170"/>
      <c r="J342" s="1"/>
      <c r="K342" s="1"/>
      <c r="M342" s="174"/>
    </row>
    <row r="343" spans="1:13" ht="18.75" customHeight="1">
      <c r="A343" s="1140" t="s">
        <v>12</v>
      </c>
      <c r="B343" s="1140"/>
      <c r="C343" s="1140"/>
      <c r="D343" s="1141" t="s">
        <v>25</v>
      </c>
      <c r="E343" s="1141"/>
      <c r="F343" s="1141"/>
      <c r="G343" s="857" t="s">
        <v>13</v>
      </c>
      <c r="H343" s="857"/>
      <c r="I343" s="170"/>
      <c r="J343" s="1"/>
      <c r="K343" s="1"/>
      <c r="M343" s="174"/>
    </row>
    <row r="344" spans="1:13" s="21" customFormat="1" ht="18.75">
      <c r="A344" s="1140"/>
      <c r="B344" s="1140"/>
      <c r="C344" s="1140"/>
      <c r="D344" s="1141"/>
      <c r="E344" s="1141"/>
      <c r="F344" s="1141"/>
      <c r="G344" s="276"/>
      <c r="H344" s="276"/>
      <c r="I344" s="276"/>
      <c r="J344" s="20"/>
      <c r="K344" s="19"/>
    </row>
    <row r="345" spans="1:13" s="6" customFormat="1" ht="73.5" customHeight="1">
      <c r="A345" s="1351" t="s">
        <v>14</v>
      </c>
      <c r="B345" s="1351"/>
      <c r="C345" s="1351"/>
      <c r="D345" s="1351"/>
      <c r="E345" s="1351"/>
      <c r="F345" s="1351"/>
      <c r="G345" s="1351"/>
      <c r="H345" s="1351"/>
      <c r="I345" s="1351"/>
      <c r="J345" s="5"/>
      <c r="K345" s="5"/>
    </row>
    <row r="346" spans="1:13" ht="15" customHeight="1">
      <c r="A346" s="1206" t="s">
        <v>23</v>
      </c>
      <c r="B346" s="1206"/>
      <c r="C346" s="119">
        <v>44636</v>
      </c>
      <c r="D346" s="178"/>
      <c r="E346" s="1206" t="s">
        <v>21</v>
      </c>
      <c r="F346" s="1206"/>
      <c r="G346" s="1219"/>
      <c r="H346" s="1219"/>
      <c r="I346" s="1219"/>
      <c r="J346" s="2"/>
      <c r="K346" s="2"/>
    </row>
    <row r="347" spans="1:13" ht="15.75" customHeight="1">
      <c r="A347" s="1213" t="s">
        <v>26</v>
      </c>
      <c r="B347" s="1213"/>
      <c r="C347" s="287" t="s">
        <v>27</v>
      </c>
      <c r="D347" s="12"/>
      <c r="E347" s="1213" t="s">
        <v>20</v>
      </c>
      <c r="F347" s="1213"/>
      <c r="G347" s="1511">
        <v>44621</v>
      </c>
      <c r="H347" s="1511"/>
      <c r="I347" s="1511"/>
      <c r="J347" s="2"/>
      <c r="K347" s="2"/>
    </row>
    <row r="348" spans="1:13" ht="17.25" customHeight="1">
      <c r="A348" s="1213" t="s">
        <v>15</v>
      </c>
      <c r="B348" s="1213"/>
      <c r="C348" s="287" t="s">
        <v>17</v>
      </c>
      <c r="D348" s="12"/>
      <c r="E348" s="1214" t="s">
        <v>18</v>
      </c>
      <c r="F348" s="1215"/>
      <c r="G348" s="1184" t="s">
        <v>138</v>
      </c>
      <c r="H348" s="1184"/>
      <c r="I348" s="1184"/>
      <c r="J348" s="2"/>
      <c r="K348" s="2"/>
    </row>
    <row r="349" spans="1:13" ht="17.25" customHeight="1">
      <c r="A349" s="1213" t="s">
        <v>16</v>
      </c>
      <c r="B349" s="1213"/>
      <c r="C349" s="287">
        <v>90091592</v>
      </c>
      <c r="D349" s="10"/>
      <c r="E349" s="1206" t="s">
        <v>19</v>
      </c>
      <c r="F349" s="1206"/>
      <c r="G349" s="1191" t="s">
        <v>155</v>
      </c>
      <c r="H349" s="1191"/>
      <c r="I349" s="1191"/>
      <c r="J349" s="2"/>
      <c r="K349" s="2"/>
    </row>
    <row r="350" spans="1:13" ht="13.5" customHeight="1">
      <c r="A350" s="1184" t="s">
        <v>0</v>
      </c>
      <c r="B350" s="1184"/>
      <c r="C350" s="33"/>
      <c r="D350" s="8"/>
      <c r="E350" s="285" t="s">
        <v>22</v>
      </c>
      <c r="F350" s="287" t="s">
        <v>87</v>
      </c>
      <c r="G350" s="287" t="s">
        <v>179</v>
      </c>
      <c r="H350" s="1282" t="s">
        <v>175</v>
      </c>
      <c r="I350" s="1282"/>
      <c r="J350" s="4"/>
      <c r="K350" s="1"/>
    </row>
    <row r="351" spans="1:13" ht="18.75">
      <c r="A351" s="1151" t="s">
        <v>1</v>
      </c>
      <c r="B351" s="1153"/>
      <c r="C351" s="1154"/>
      <c r="D351" s="1155" t="s">
        <v>2</v>
      </c>
      <c r="E351" s="1156"/>
      <c r="F351" s="1156"/>
      <c r="G351" s="1157"/>
      <c r="H351" s="173"/>
      <c r="I351" s="97"/>
      <c r="J351" s="1"/>
      <c r="K351" s="1"/>
    </row>
    <row r="352" spans="1:13" ht="18.75">
      <c r="A352" s="281" t="s">
        <v>1</v>
      </c>
      <c r="B352" s="287"/>
      <c r="C352" s="287"/>
      <c r="D352" s="299" t="s">
        <v>2</v>
      </c>
      <c r="E352" s="1184" t="s">
        <v>7</v>
      </c>
      <c r="F352" s="1184"/>
      <c r="G352" s="1184"/>
      <c r="H352" s="1516" t="s">
        <v>10</v>
      </c>
      <c r="I352" s="1516" t="s">
        <v>11</v>
      </c>
      <c r="J352" s="1"/>
      <c r="K352" s="1"/>
    </row>
    <row r="353" spans="1:13" ht="27.75" customHeight="1">
      <c r="A353" s="282" t="s">
        <v>3</v>
      </c>
      <c r="B353" s="282" t="s">
        <v>4</v>
      </c>
      <c r="C353" s="283" t="s">
        <v>5</v>
      </c>
      <c r="D353" s="284" t="s">
        <v>6</v>
      </c>
      <c r="E353" s="1184" t="s">
        <v>8</v>
      </c>
      <c r="F353" s="1184"/>
      <c r="G353" s="98" t="s">
        <v>9</v>
      </c>
      <c r="H353" s="1517"/>
      <c r="I353" s="1517"/>
      <c r="J353" s="1"/>
      <c r="K353" s="1"/>
    </row>
    <row r="354" spans="1:13" ht="30.75" customHeight="1">
      <c r="A354" s="1518"/>
      <c r="B354" s="1183"/>
      <c r="C354" s="1566" t="s">
        <v>239</v>
      </c>
      <c r="D354" s="288" t="s">
        <v>29</v>
      </c>
      <c r="E354" s="1148" t="s">
        <v>240</v>
      </c>
      <c r="F354" s="1283"/>
      <c r="G354" s="288"/>
      <c r="H354" s="1191" t="s">
        <v>191</v>
      </c>
      <c r="I354" s="1191"/>
      <c r="J354" s="1"/>
      <c r="K354" s="1"/>
    </row>
    <row r="355" spans="1:13" ht="39" customHeight="1">
      <c r="A355" s="1519"/>
      <c r="B355" s="1520"/>
      <c r="C355" s="1567"/>
      <c r="D355" s="29">
        <v>1</v>
      </c>
      <c r="E355" s="288" t="s">
        <v>30</v>
      </c>
      <c r="F355" s="1173" t="s">
        <v>141</v>
      </c>
      <c r="G355" s="1175"/>
      <c r="H355" s="286">
        <v>15030</v>
      </c>
      <c r="I355" s="32"/>
      <c r="J355" s="1"/>
      <c r="K355" s="1"/>
    </row>
    <row r="356" spans="1:13" ht="36.75" customHeight="1">
      <c r="A356" s="1519"/>
      <c r="B356" s="1520"/>
      <c r="C356" s="1567"/>
      <c r="D356" s="286">
        <v>1810</v>
      </c>
      <c r="E356" s="288" t="s">
        <v>241</v>
      </c>
      <c r="F356" s="1173" t="s">
        <v>244</v>
      </c>
      <c r="G356" s="1175"/>
      <c r="H356" s="286">
        <v>34310</v>
      </c>
      <c r="I356" s="288"/>
      <c r="J356" s="1"/>
      <c r="K356" s="1"/>
    </row>
    <row r="357" spans="1:13" ht="18.75" customHeight="1">
      <c r="A357" s="1519"/>
      <c r="B357" s="1520"/>
      <c r="C357" s="1567"/>
      <c r="D357" s="286"/>
      <c r="E357" s="288" t="s">
        <v>242</v>
      </c>
      <c r="F357" s="1173" t="s">
        <v>144</v>
      </c>
      <c r="G357" s="1175"/>
      <c r="H357" s="286">
        <v>1176</v>
      </c>
      <c r="I357" s="288"/>
      <c r="J357" s="1"/>
      <c r="K357" s="1"/>
    </row>
    <row r="358" spans="1:13" ht="37.5" customHeight="1">
      <c r="A358" s="1519"/>
      <c r="B358" s="1520"/>
      <c r="C358" s="1567"/>
      <c r="D358" s="286">
        <v>1001</v>
      </c>
      <c r="E358" s="288" t="s">
        <v>243</v>
      </c>
      <c r="F358" s="1173" t="s">
        <v>244</v>
      </c>
      <c r="G358" s="1175"/>
      <c r="H358" s="298">
        <v>3914</v>
      </c>
      <c r="I358" s="294"/>
      <c r="J358" s="1"/>
      <c r="K358" s="1"/>
    </row>
    <row r="359" spans="1:13" ht="18.75" customHeight="1">
      <c r="A359" s="1519"/>
      <c r="B359" s="1520"/>
      <c r="C359" s="1567"/>
      <c r="D359" s="286"/>
      <c r="E359" s="288"/>
      <c r="F359" s="294"/>
      <c r="G359" s="298"/>
      <c r="H359" s="296">
        <f>SUM(H355:H358)</f>
        <v>54430</v>
      </c>
      <c r="I359" s="180"/>
      <c r="J359" s="1"/>
      <c r="K359" s="1"/>
    </row>
    <row r="360" spans="1:13" ht="18.75" customHeight="1">
      <c r="A360" s="1519"/>
      <c r="B360" s="1520"/>
      <c r="C360" s="1567"/>
      <c r="D360" s="286"/>
      <c r="E360" s="286"/>
      <c r="F360" s="298"/>
      <c r="G360" s="298"/>
      <c r="H360" s="295"/>
      <c r="I360" s="180"/>
      <c r="J360" s="1"/>
      <c r="K360" s="1"/>
    </row>
    <row r="361" spans="1:13" ht="18.75" customHeight="1">
      <c r="A361" s="1519"/>
      <c r="B361" s="1520"/>
      <c r="C361" s="1567"/>
      <c r="D361" s="286"/>
      <c r="E361" s="286"/>
      <c r="F361" s="298"/>
      <c r="G361" s="298"/>
      <c r="H361" s="295"/>
      <c r="I361" s="180"/>
      <c r="J361" s="1"/>
      <c r="K361" s="1"/>
    </row>
    <row r="362" spans="1:13" ht="18.75" customHeight="1">
      <c r="A362" s="1519"/>
      <c r="B362" s="1520"/>
      <c r="C362" s="1567"/>
      <c r="D362" s="286"/>
      <c r="E362" s="289"/>
      <c r="F362" s="295"/>
      <c r="G362" s="298"/>
      <c r="H362" s="295"/>
      <c r="I362" s="180"/>
      <c r="J362" s="1"/>
      <c r="K362" s="1"/>
    </row>
    <row r="363" spans="1:13" ht="15.75" customHeight="1">
      <c r="A363" s="1519"/>
      <c r="B363" s="1520"/>
      <c r="C363" s="1567"/>
      <c r="D363" s="286"/>
      <c r="E363" s="289"/>
      <c r="F363" s="295"/>
      <c r="G363" s="298"/>
      <c r="H363" s="295"/>
      <c r="I363" s="180"/>
    </row>
    <row r="364" spans="1:13" ht="18.75" customHeight="1">
      <c r="A364" s="1521"/>
      <c r="B364" s="1522"/>
      <c r="C364" s="1568"/>
      <c r="D364" s="286"/>
      <c r="E364" s="290"/>
      <c r="F364" s="292"/>
      <c r="G364" s="293"/>
      <c r="H364" s="291"/>
      <c r="I364" s="179"/>
      <c r="J364" s="1"/>
      <c r="K364" s="1"/>
      <c r="M364" s="174"/>
    </row>
    <row r="365" spans="1:13" ht="18.75" customHeight="1">
      <c r="A365" s="175"/>
      <c r="B365" s="175"/>
      <c r="C365" s="176"/>
      <c r="D365" s="168"/>
      <c r="E365" s="169"/>
      <c r="F365" s="170"/>
      <c r="G365" s="170"/>
      <c r="H365" s="170"/>
      <c r="I365" s="170"/>
      <c r="J365" s="1"/>
      <c r="K365" s="1"/>
      <c r="M365" s="174"/>
    </row>
    <row r="366" spans="1:13" ht="18.75" customHeight="1">
      <c r="A366" s="175"/>
      <c r="B366" s="175"/>
      <c r="C366" s="176"/>
      <c r="D366" s="168"/>
      <c r="E366" s="169"/>
      <c r="F366" s="170"/>
      <c r="G366" s="170"/>
      <c r="H366" s="170"/>
      <c r="I366" s="170"/>
      <c r="J366" s="1"/>
      <c r="K366" s="1"/>
      <c r="M366" s="174"/>
    </row>
    <row r="367" spans="1:13" s="21" customFormat="1" ht="18.75">
      <c r="A367" s="1140" t="s">
        <v>12</v>
      </c>
      <c r="B367" s="1140"/>
      <c r="C367" s="1140"/>
      <c r="D367" s="1141" t="s">
        <v>25</v>
      </c>
      <c r="E367" s="1141"/>
      <c r="F367" s="1141"/>
      <c r="G367" s="297" t="s">
        <v>13</v>
      </c>
      <c r="H367" s="297"/>
      <c r="I367" s="297"/>
      <c r="J367" s="20"/>
      <c r="K367" s="19"/>
    </row>
    <row r="368" spans="1:13" s="6" customFormat="1" ht="75" customHeight="1">
      <c r="A368" s="1510" t="s">
        <v>14</v>
      </c>
      <c r="B368" s="1510"/>
      <c r="C368" s="1510"/>
      <c r="D368" s="1510"/>
      <c r="E368" s="1510"/>
      <c r="F368" s="1510"/>
      <c r="G368" s="1510"/>
      <c r="H368" s="1510"/>
      <c r="I368" s="1510"/>
      <c r="J368" s="5"/>
      <c r="K368" s="5"/>
    </row>
    <row r="369" spans="1:11" ht="15" customHeight="1">
      <c r="A369" s="1160" t="s">
        <v>23</v>
      </c>
      <c r="B369" s="1160"/>
      <c r="C369" s="166">
        <v>44663</v>
      </c>
      <c r="D369" s="10"/>
      <c r="E369" s="1206" t="s">
        <v>21</v>
      </c>
      <c r="F369" s="1206"/>
      <c r="G369" s="1219"/>
      <c r="H369" s="1219"/>
      <c r="I369" s="1219"/>
      <c r="J369" s="2"/>
      <c r="K369" s="2"/>
    </row>
    <row r="370" spans="1:11" ht="15.75" customHeight="1">
      <c r="A370" s="1213" t="s">
        <v>26</v>
      </c>
      <c r="B370" s="1213"/>
      <c r="C370" s="315" t="s">
        <v>27</v>
      </c>
      <c r="D370" s="12"/>
      <c r="E370" s="1213" t="s">
        <v>20</v>
      </c>
      <c r="F370" s="1213"/>
      <c r="G370" s="1511">
        <v>44652</v>
      </c>
      <c r="H370" s="1511"/>
      <c r="I370" s="1511"/>
      <c r="J370" s="2"/>
      <c r="K370" s="2"/>
    </row>
    <row r="371" spans="1:11" ht="17.25" customHeight="1">
      <c r="A371" s="1213" t="s">
        <v>15</v>
      </c>
      <c r="B371" s="1213"/>
      <c r="C371" s="315" t="s">
        <v>17</v>
      </c>
      <c r="D371" s="12"/>
      <c r="E371" s="1214" t="s">
        <v>18</v>
      </c>
      <c r="F371" s="1215"/>
      <c r="G371" s="1184" t="s">
        <v>255</v>
      </c>
      <c r="H371" s="1184"/>
      <c r="I371" s="1184"/>
      <c r="J371" s="2"/>
      <c r="K371" s="2"/>
    </row>
    <row r="372" spans="1:11" ht="17.25" customHeight="1">
      <c r="A372" s="1213" t="s">
        <v>16</v>
      </c>
      <c r="B372" s="1213"/>
      <c r="C372" s="315">
        <v>90134470</v>
      </c>
      <c r="D372" s="10"/>
      <c r="E372" s="1206" t="s">
        <v>19</v>
      </c>
      <c r="F372" s="1206"/>
      <c r="G372" s="1573" t="s">
        <v>256</v>
      </c>
      <c r="H372" s="1573"/>
      <c r="I372" s="1573"/>
      <c r="J372" s="2"/>
      <c r="K372" s="2"/>
    </row>
    <row r="373" spans="1:11" ht="13.5" customHeight="1">
      <c r="A373" s="1184" t="s">
        <v>0</v>
      </c>
      <c r="B373" s="1184"/>
      <c r="C373" s="33"/>
      <c r="D373" s="8"/>
      <c r="E373" s="313" t="s">
        <v>22</v>
      </c>
      <c r="F373" s="315" t="s">
        <v>111</v>
      </c>
      <c r="G373" s="313"/>
      <c r="H373" s="1282" t="s">
        <v>88</v>
      </c>
      <c r="I373" s="1282"/>
      <c r="J373" s="4"/>
      <c r="K373" s="1"/>
    </row>
    <row r="374" spans="1:11" ht="18.75">
      <c r="A374" s="1151" t="s">
        <v>1</v>
      </c>
      <c r="B374" s="1153"/>
      <c r="C374" s="1154"/>
      <c r="D374" s="1155" t="s">
        <v>2</v>
      </c>
      <c r="E374" s="1156"/>
      <c r="F374" s="1156"/>
      <c r="G374" s="1157"/>
      <c r="H374" s="1158" t="s">
        <v>10</v>
      </c>
      <c r="I374" s="1158" t="s">
        <v>11</v>
      </c>
      <c r="J374" s="1"/>
      <c r="K374" s="1"/>
    </row>
    <row r="375" spans="1:11" ht="18.75">
      <c r="A375" s="1161" t="s">
        <v>3</v>
      </c>
      <c r="B375" s="1161" t="s">
        <v>4</v>
      </c>
      <c r="C375" s="1163" t="s">
        <v>5</v>
      </c>
      <c r="D375" s="1165" t="s">
        <v>6</v>
      </c>
      <c r="E375" s="1151" t="s">
        <v>7</v>
      </c>
      <c r="F375" s="1153"/>
      <c r="G375" s="1154"/>
      <c r="H375" s="1159"/>
      <c r="I375" s="1159"/>
      <c r="J375" s="1"/>
      <c r="K375" s="1"/>
    </row>
    <row r="376" spans="1:11" ht="18.75">
      <c r="A376" s="1162"/>
      <c r="B376" s="1162"/>
      <c r="C376" s="1164"/>
      <c r="D376" s="1166"/>
      <c r="E376" s="1151" t="s">
        <v>8</v>
      </c>
      <c r="F376" s="1153"/>
      <c r="G376" s="23" t="s">
        <v>9</v>
      </c>
      <c r="H376" s="1160"/>
      <c r="I376" s="1160"/>
      <c r="J376" s="1"/>
      <c r="K376" s="1"/>
    </row>
    <row r="377" spans="1:11" ht="18.75" customHeight="1">
      <c r="A377" s="311"/>
      <c r="B377" s="311"/>
      <c r="C377" s="315"/>
      <c r="D377" s="316"/>
      <c r="E377" s="1191" t="s">
        <v>259</v>
      </c>
      <c r="F377" s="1191"/>
      <c r="G377" s="1191" t="s">
        <v>260</v>
      </c>
      <c r="H377" s="1163" t="s">
        <v>261</v>
      </c>
      <c r="I377" s="23"/>
      <c r="J377" s="1"/>
      <c r="K377" s="1"/>
    </row>
    <row r="378" spans="1:11" ht="18.75" customHeight="1">
      <c r="A378" s="3"/>
      <c r="B378" s="3"/>
      <c r="C378" s="1533" t="s">
        <v>257</v>
      </c>
      <c r="D378" s="316" t="s">
        <v>29</v>
      </c>
      <c r="E378" s="1191"/>
      <c r="F378" s="1191"/>
      <c r="G378" s="1191"/>
      <c r="H378" s="1164"/>
      <c r="I378" s="342"/>
      <c r="J378" s="1"/>
      <c r="K378" s="1"/>
    </row>
    <row r="379" spans="1:11" ht="18.75" customHeight="1">
      <c r="A379" s="3"/>
      <c r="B379" s="3"/>
      <c r="C379" s="1505"/>
      <c r="D379" s="29">
        <v>1</v>
      </c>
      <c r="E379" s="317" t="s">
        <v>30</v>
      </c>
      <c r="F379" s="312">
        <v>10760</v>
      </c>
      <c r="G379" s="320">
        <f>SUM(F379)</f>
        <v>10760</v>
      </c>
      <c r="H379" s="324">
        <f>SUM(G379)</f>
        <v>10760</v>
      </c>
      <c r="I379" s="316"/>
      <c r="J379" s="1"/>
      <c r="K379" s="1"/>
    </row>
    <row r="380" spans="1:11" ht="18.75" customHeight="1">
      <c r="A380" s="3"/>
      <c r="B380" s="3"/>
      <c r="C380" s="1505"/>
      <c r="D380" s="314">
        <v>1001</v>
      </c>
      <c r="E380" s="317" t="s">
        <v>31</v>
      </c>
      <c r="F380" s="312">
        <v>2255</v>
      </c>
      <c r="G380" s="324">
        <f t="shared" ref="G380:H389" si="5">SUM(F380)</f>
        <v>2255</v>
      </c>
      <c r="H380" s="324">
        <f t="shared" si="5"/>
        <v>2255</v>
      </c>
      <c r="I380" s="1574" t="s">
        <v>258</v>
      </c>
      <c r="J380" s="1"/>
      <c r="K380" s="1"/>
    </row>
    <row r="381" spans="1:11" ht="18.75" customHeight="1">
      <c r="A381" s="3"/>
      <c r="B381" s="3"/>
      <c r="C381" s="1505"/>
      <c r="D381" s="314">
        <v>1810</v>
      </c>
      <c r="E381" s="317" t="s">
        <v>32</v>
      </c>
      <c r="F381" s="312">
        <v>15640</v>
      </c>
      <c r="G381" s="324">
        <f t="shared" si="5"/>
        <v>15640</v>
      </c>
      <c r="H381" s="324">
        <f t="shared" si="5"/>
        <v>15640</v>
      </c>
      <c r="I381" s="1575"/>
      <c r="J381" s="1"/>
      <c r="K381" s="1"/>
    </row>
    <row r="382" spans="1:11" ht="18.75" customHeight="1">
      <c r="A382" s="3"/>
      <c r="B382" s="3"/>
      <c r="C382" s="1505"/>
      <c r="D382" s="314">
        <v>1820</v>
      </c>
      <c r="E382" s="317" t="s">
        <v>72</v>
      </c>
      <c r="F382" s="312">
        <v>9000</v>
      </c>
      <c r="G382" s="324">
        <f t="shared" si="5"/>
        <v>9000</v>
      </c>
      <c r="H382" s="324">
        <f t="shared" si="5"/>
        <v>9000</v>
      </c>
      <c r="I382" s="1575"/>
      <c r="J382" s="1"/>
      <c r="K382" s="1"/>
    </row>
    <row r="383" spans="1:11" ht="18.75" customHeight="1">
      <c r="A383" s="3"/>
      <c r="B383" s="3"/>
      <c r="C383" s="1505"/>
      <c r="D383" s="314">
        <v>1947</v>
      </c>
      <c r="E383" s="317" t="s">
        <v>73</v>
      </c>
      <c r="F383" s="312">
        <v>1500</v>
      </c>
      <c r="G383" s="324">
        <f t="shared" si="5"/>
        <v>1500</v>
      </c>
      <c r="H383" s="324">
        <f t="shared" si="5"/>
        <v>1500</v>
      </c>
      <c r="I383" s="1575"/>
      <c r="J383" s="1"/>
      <c r="K383" s="1"/>
    </row>
    <row r="384" spans="1:11" ht="18.75" customHeight="1">
      <c r="A384" s="3"/>
      <c r="B384" s="3"/>
      <c r="C384" s="1505"/>
      <c r="D384" s="314">
        <v>1978</v>
      </c>
      <c r="E384" s="317" t="s">
        <v>74</v>
      </c>
      <c r="F384" s="312">
        <v>6000</v>
      </c>
      <c r="G384" s="324">
        <f t="shared" si="5"/>
        <v>6000</v>
      </c>
      <c r="H384" s="324">
        <f t="shared" si="5"/>
        <v>6000</v>
      </c>
      <c r="I384" s="1575"/>
      <c r="J384" s="1"/>
      <c r="K384" s="1"/>
    </row>
    <row r="385" spans="1:11" ht="18.75" customHeight="1">
      <c r="A385" s="3"/>
      <c r="B385" s="3"/>
      <c r="C385" s="1505"/>
      <c r="D385" s="314">
        <v>2211</v>
      </c>
      <c r="E385" s="317" t="s">
        <v>75</v>
      </c>
      <c r="F385" s="312">
        <v>859</v>
      </c>
      <c r="G385" s="324">
        <f t="shared" si="5"/>
        <v>859</v>
      </c>
      <c r="H385" s="324">
        <f t="shared" si="5"/>
        <v>859</v>
      </c>
      <c r="I385" s="1575"/>
      <c r="J385" s="1"/>
      <c r="K385" s="1"/>
    </row>
    <row r="386" spans="1:11" ht="18.75" customHeight="1">
      <c r="A386" s="3"/>
      <c r="B386" s="3"/>
      <c r="C386" s="1505"/>
      <c r="D386" s="314">
        <v>2224</v>
      </c>
      <c r="E386" s="317" t="s">
        <v>33</v>
      </c>
      <c r="F386" s="312">
        <f>SUM(F379*0.1)</f>
        <v>1076</v>
      </c>
      <c r="G386" s="324">
        <f t="shared" si="5"/>
        <v>1076</v>
      </c>
      <c r="H386" s="324">
        <f t="shared" si="5"/>
        <v>1076</v>
      </c>
      <c r="I386" s="1575"/>
      <c r="J386" s="1"/>
      <c r="K386" s="1"/>
    </row>
    <row r="387" spans="1:11" ht="18.75" customHeight="1">
      <c r="A387" s="3"/>
      <c r="B387" s="3"/>
      <c r="C387" s="1505"/>
      <c r="D387" s="314">
        <v>2247</v>
      </c>
      <c r="E387" s="317" t="s">
        <v>34</v>
      </c>
      <c r="F387" s="312">
        <f>SUM(F379*0.1)</f>
        <v>1076</v>
      </c>
      <c r="G387" s="324">
        <f t="shared" si="5"/>
        <v>1076</v>
      </c>
      <c r="H387" s="324">
        <f t="shared" si="5"/>
        <v>1076</v>
      </c>
      <c r="I387" s="1575"/>
      <c r="J387" s="1"/>
      <c r="K387" s="1"/>
    </row>
    <row r="388" spans="1:11" ht="18.75" customHeight="1">
      <c r="A388" s="3"/>
      <c r="B388" s="3"/>
      <c r="C388" s="1505"/>
      <c r="D388" s="314">
        <v>2265</v>
      </c>
      <c r="E388" s="317" t="s">
        <v>45</v>
      </c>
      <c r="F388" s="312">
        <f>SUM(F379*0.1)</f>
        <v>1076</v>
      </c>
      <c r="G388" s="324">
        <f t="shared" si="5"/>
        <v>1076</v>
      </c>
      <c r="H388" s="324">
        <f t="shared" si="5"/>
        <v>1076</v>
      </c>
      <c r="I388" s="1575"/>
      <c r="J388" s="1"/>
      <c r="K388" s="1"/>
    </row>
    <row r="389" spans="1:11" ht="15.75" customHeight="1">
      <c r="A389" s="3"/>
      <c r="B389" s="3"/>
      <c r="C389" s="1506"/>
      <c r="D389" s="314">
        <v>2309</v>
      </c>
      <c r="E389" s="317" t="s">
        <v>36</v>
      </c>
      <c r="F389" s="312">
        <f>SUM(F379*0.1)</f>
        <v>1076</v>
      </c>
      <c r="G389" s="324">
        <f t="shared" si="5"/>
        <v>1076</v>
      </c>
      <c r="H389" s="324">
        <f t="shared" si="5"/>
        <v>1076</v>
      </c>
      <c r="I389" s="1575"/>
    </row>
    <row r="390" spans="1:11" ht="18.75" customHeight="1">
      <c r="A390" s="3"/>
      <c r="B390" s="3"/>
      <c r="C390" s="7"/>
      <c r="D390" s="314"/>
      <c r="E390" s="316" t="s">
        <v>76</v>
      </c>
      <c r="F390" s="319">
        <f>SUM(F379:F389)</f>
        <v>50318</v>
      </c>
      <c r="G390" s="319">
        <f>SUM(G379:G389)</f>
        <v>50318</v>
      </c>
      <c r="H390" s="323">
        <f>SUM(H379:H389)</f>
        <v>50318</v>
      </c>
      <c r="I390" s="1576"/>
      <c r="J390" s="1"/>
      <c r="K390" s="1"/>
    </row>
    <row r="391" spans="1:11" ht="18.75">
      <c r="A391" s="15"/>
      <c r="B391" s="15"/>
      <c r="C391" s="167"/>
      <c r="D391" s="168"/>
      <c r="E391" s="169"/>
      <c r="F391" s="170"/>
      <c r="G391" s="170"/>
      <c r="H391" s="171"/>
      <c r="I391" s="167"/>
      <c r="J391" s="1"/>
      <c r="K391" s="1"/>
    </row>
    <row r="392" spans="1:11" ht="18.75">
      <c r="A392" s="15"/>
      <c r="B392" s="15"/>
      <c r="C392" s="167"/>
      <c r="D392" s="168"/>
      <c r="E392" s="169"/>
      <c r="F392" s="170"/>
      <c r="G392" s="170"/>
      <c r="H392" s="171"/>
      <c r="I392" s="167"/>
      <c r="J392" s="1"/>
      <c r="K392" s="1"/>
    </row>
    <row r="394" spans="1:11" s="21" customFormat="1" ht="18.75">
      <c r="A394" s="1140" t="s">
        <v>12</v>
      </c>
      <c r="B394" s="1140"/>
      <c r="C394" s="1140"/>
      <c r="D394" s="1141" t="s">
        <v>25</v>
      </c>
      <c r="E394" s="1141"/>
      <c r="F394" s="1141"/>
      <c r="G394" s="318" t="s">
        <v>13</v>
      </c>
      <c r="H394" s="318"/>
      <c r="I394" s="318"/>
      <c r="J394" s="20"/>
      <c r="K394" s="19"/>
    </row>
    <row r="395" spans="1:11" s="6" customFormat="1" ht="73.5" customHeight="1">
      <c r="A395" s="1351" t="s">
        <v>14</v>
      </c>
      <c r="B395" s="1351"/>
      <c r="C395" s="1351"/>
      <c r="D395" s="1351"/>
      <c r="E395" s="1351"/>
      <c r="F395" s="1351"/>
      <c r="G395" s="1351"/>
      <c r="H395" s="1351"/>
      <c r="I395" s="1351"/>
      <c r="J395" s="5"/>
      <c r="K395" s="5"/>
    </row>
    <row r="396" spans="1:11" ht="15" customHeight="1">
      <c r="A396" s="1206" t="s">
        <v>23</v>
      </c>
      <c r="B396" s="1206"/>
      <c r="C396" s="119">
        <v>44666</v>
      </c>
      <c r="D396" s="178"/>
      <c r="E396" s="1206" t="s">
        <v>21</v>
      </c>
      <c r="F396" s="1206"/>
      <c r="G396" s="1219"/>
      <c r="H396" s="1219"/>
      <c r="I396" s="1219"/>
      <c r="J396" s="2"/>
      <c r="K396" s="2"/>
    </row>
    <row r="397" spans="1:11" ht="15.75" customHeight="1">
      <c r="A397" s="1213" t="s">
        <v>26</v>
      </c>
      <c r="B397" s="1213"/>
      <c r="C397" s="332" t="s">
        <v>27</v>
      </c>
      <c r="D397" s="12"/>
      <c r="E397" s="1213" t="s">
        <v>20</v>
      </c>
      <c r="F397" s="1213"/>
      <c r="G397" s="1511">
        <v>44652</v>
      </c>
      <c r="H397" s="1511"/>
      <c r="I397" s="1511"/>
      <c r="J397" s="2"/>
      <c r="K397" s="2"/>
    </row>
    <row r="398" spans="1:11" ht="17.25" customHeight="1">
      <c r="A398" s="1213" t="s">
        <v>15</v>
      </c>
      <c r="B398" s="1213"/>
      <c r="C398" s="332" t="s">
        <v>17</v>
      </c>
      <c r="D398" s="12"/>
      <c r="E398" s="1214" t="s">
        <v>18</v>
      </c>
      <c r="F398" s="1215"/>
      <c r="G398" s="1184" t="s">
        <v>138</v>
      </c>
      <c r="H398" s="1184"/>
      <c r="I398" s="1184"/>
      <c r="J398" s="2"/>
      <c r="K398" s="2"/>
    </row>
    <row r="399" spans="1:11" ht="17.25" customHeight="1">
      <c r="A399" s="1213" t="s">
        <v>16</v>
      </c>
      <c r="B399" s="1213"/>
      <c r="C399" s="332">
        <v>90091592</v>
      </c>
      <c r="D399" s="10"/>
      <c r="E399" s="1206" t="s">
        <v>19</v>
      </c>
      <c r="F399" s="1206"/>
      <c r="G399" s="1191" t="s">
        <v>155</v>
      </c>
      <c r="H399" s="1191"/>
      <c r="I399" s="1191"/>
      <c r="J399" s="2"/>
      <c r="K399" s="2"/>
    </row>
    <row r="400" spans="1:11" ht="13.5" customHeight="1">
      <c r="A400" s="1184" t="s">
        <v>0</v>
      </c>
      <c r="B400" s="1184"/>
      <c r="C400" s="33"/>
      <c r="D400" s="8"/>
      <c r="E400" s="330" t="s">
        <v>22</v>
      </c>
      <c r="F400" s="332" t="s">
        <v>87</v>
      </c>
      <c r="G400" s="332" t="s">
        <v>179</v>
      </c>
      <c r="H400" s="1282" t="s">
        <v>175</v>
      </c>
      <c r="I400" s="1282"/>
      <c r="J400" s="4"/>
      <c r="K400" s="1"/>
    </row>
    <row r="401" spans="1:13" ht="18.75">
      <c r="A401" s="1151" t="s">
        <v>1</v>
      </c>
      <c r="B401" s="1153"/>
      <c r="C401" s="1154"/>
      <c r="D401" s="1155" t="s">
        <v>2</v>
      </c>
      <c r="E401" s="1156"/>
      <c r="F401" s="1156"/>
      <c r="G401" s="1157"/>
      <c r="H401" s="173"/>
      <c r="I401" s="97"/>
      <c r="J401" s="1"/>
      <c r="K401" s="1"/>
    </row>
    <row r="402" spans="1:13" ht="18.75">
      <c r="A402" s="326" t="s">
        <v>1</v>
      </c>
      <c r="B402" s="332"/>
      <c r="C402" s="332"/>
      <c r="D402" s="341" t="s">
        <v>2</v>
      </c>
      <c r="E402" s="1184" t="s">
        <v>7</v>
      </c>
      <c r="F402" s="1184"/>
      <c r="G402" s="1184"/>
      <c r="H402" s="1516" t="s">
        <v>10</v>
      </c>
      <c r="I402" s="1516" t="s">
        <v>11</v>
      </c>
      <c r="J402" s="1"/>
      <c r="K402" s="1"/>
    </row>
    <row r="403" spans="1:13" ht="45" customHeight="1">
      <c r="A403" s="327" t="s">
        <v>3</v>
      </c>
      <c r="B403" s="327" t="s">
        <v>4</v>
      </c>
      <c r="C403" s="328" t="s">
        <v>5</v>
      </c>
      <c r="D403" s="329" t="s">
        <v>6</v>
      </c>
      <c r="E403" s="1184" t="s">
        <v>8</v>
      </c>
      <c r="F403" s="1184"/>
      <c r="G403" s="98" t="s">
        <v>9</v>
      </c>
      <c r="H403" s="1517"/>
      <c r="I403" s="1517"/>
      <c r="J403" s="1"/>
      <c r="K403" s="1"/>
    </row>
    <row r="404" spans="1:13" ht="30.75" customHeight="1">
      <c r="A404" s="1518"/>
      <c r="B404" s="1183"/>
      <c r="C404" s="1566" t="s">
        <v>262</v>
      </c>
      <c r="D404" s="333" t="s">
        <v>29</v>
      </c>
      <c r="E404" s="1148"/>
      <c r="F404" s="1283"/>
      <c r="G404" s="333"/>
      <c r="H404" s="1191"/>
      <c r="I404" s="1191"/>
      <c r="J404" s="1"/>
      <c r="K404" s="1"/>
    </row>
    <row r="405" spans="1:13" ht="24.95" customHeight="1">
      <c r="A405" s="1519"/>
      <c r="B405" s="1520"/>
      <c r="C405" s="1567"/>
      <c r="D405" s="29"/>
      <c r="E405" s="1148" t="s">
        <v>263</v>
      </c>
      <c r="F405" s="1149"/>
      <c r="G405" s="7"/>
      <c r="H405" s="331"/>
      <c r="I405" s="32"/>
      <c r="J405" s="1"/>
      <c r="K405" s="1"/>
    </row>
    <row r="406" spans="1:13" ht="24.95" customHeight="1">
      <c r="A406" s="1519"/>
      <c r="B406" s="1520"/>
      <c r="C406" s="1567"/>
      <c r="D406" s="331"/>
      <c r="E406" s="333" t="s">
        <v>264</v>
      </c>
      <c r="F406" s="331" t="s">
        <v>267</v>
      </c>
      <c r="G406" s="1547" t="s">
        <v>268</v>
      </c>
      <c r="H406" s="1570"/>
      <c r="I406" s="1548"/>
      <c r="J406" s="1"/>
      <c r="K406" s="1"/>
    </row>
    <row r="407" spans="1:13" ht="24.95" customHeight="1">
      <c r="A407" s="1519"/>
      <c r="B407" s="1520"/>
      <c r="C407" s="1567"/>
      <c r="D407" s="1245">
        <v>3535</v>
      </c>
      <c r="E407" s="1165" t="s">
        <v>265</v>
      </c>
      <c r="F407" s="1245" t="s">
        <v>267</v>
      </c>
      <c r="G407" s="1549"/>
      <c r="H407" s="1571"/>
      <c r="I407" s="1550"/>
      <c r="J407" s="1"/>
      <c r="K407" s="1"/>
    </row>
    <row r="408" spans="1:13" ht="24.95" customHeight="1">
      <c r="A408" s="1519"/>
      <c r="B408" s="1520"/>
      <c r="C408" s="1567"/>
      <c r="D408" s="1455"/>
      <c r="E408" s="1569"/>
      <c r="F408" s="1455"/>
      <c r="G408" s="1549"/>
      <c r="H408" s="1571"/>
      <c r="I408" s="1550"/>
      <c r="J408" s="1"/>
      <c r="K408" s="1"/>
    </row>
    <row r="409" spans="1:13" ht="24.95" customHeight="1">
      <c r="A409" s="1519"/>
      <c r="B409" s="1520"/>
      <c r="C409" s="1567"/>
      <c r="D409" s="331">
        <v>3979</v>
      </c>
      <c r="E409" s="333" t="s">
        <v>266</v>
      </c>
      <c r="F409" s="331" t="s">
        <v>267</v>
      </c>
      <c r="G409" s="1549"/>
      <c r="H409" s="1571"/>
      <c r="I409" s="1550"/>
      <c r="J409" s="1"/>
      <c r="K409" s="1"/>
    </row>
    <row r="410" spans="1:13" ht="24.95" customHeight="1">
      <c r="A410" s="1519"/>
      <c r="B410" s="1520"/>
      <c r="C410" s="1567"/>
      <c r="D410" s="331"/>
      <c r="E410" s="331"/>
      <c r="F410" s="338"/>
      <c r="G410" s="1549"/>
      <c r="H410" s="1571"/>
      <c r="I410" s="1550"/>
      <c r="J410" s="1"/>
      <c r="K410" s="1"/>
    </row>
    <row r="411" spans="1:13" ht="24.95" customHeight="1">
      <c r="A411" s="1519"/>
      <c r="B411" s="1520"/>
      <c r="C411" s="1567"/>
      <c r="D411" s="331"/>
      <c r="E411" s="331"/>
      <c r="F411" s="338"/>
      <c r="G411" s="1551"/>
      <c r="H411" s="1572"/>
      <c r="I411" s="1552"/>
      <c r="J411" s="1"/>
      <c r="K411" s="1"/>
    </row>
    <row r="412" spans="1:13" ht="24.95" customHeight="1">
      <c r="A412" s="1519"/>
      <c r="B412" s="1520"/>
      <c r="C412" s="1567"/>
      <c r="D412" s="331"/>
      <c r="E412" s="334"/>
      <c r="F412" s="325"/>
      <c r="G412" s="338"/>
      <c r="H412" s="325"/>
      <c r="I412" s="180"/>
      <c r="J412" s="1"/>
      <c r="K412" s="1"/>
    </row>
    <row r="413" spans="1:13" ht="24.95" customHeight="1">
      <c r="A413" s="1521"/>
      <c r="B413" s="1522"/>
      <c r="C413" s="1568"/>
      <c r="D413" s="331"/>
      <c r="E413" s="335"/>
      <c r="F413" s="336"/>
      <c r="G413" s="339"/>
      <c r="H413" s="340"/>
      <c r="I413" s="179"/>
      <c r="J413" s="1"/>
      <c r="K413" s="1"/>
      <c r="M413" s="174"/>
    </row>
    <row r="414" spans="1:13" ht="18.75" customHeight="1">
      <c r="A414" s="175"/>
      <c r="B414" s="175"/>
      <c r="C414" s="176"/>
      <c r="D414" s="168"/>
      <c r="E414" s="169"/>
      <c r="F414" s="170"/>
      <c r="G414" s="170"/>
      <c r="H414" s="170"/>
      <c r="I414" s="170"/>
      <c r="J414" s="1"/>
      <c r="K414" s="1"/>
      <c r="M414" s="174"/>
    </row>
    <row r="415" spans="1:13" ht="18.75" customHeight="1">
      <c r="A415" s="175"/>
      <c r="B415" s="175"/>
      <c r="C415" s="176"/>
      <c r="D415" s="168"/>
      <c r="E415" s="169"/>
      <c r="F415" s="170"/>
      <c r="G415" s="170"/>
      <c r="H415" s="170"/>
      <c r="I415" s="170"/>
      <c r="J415" s="1"/>
      <c r="K415" s="1"/>
      <c r="M415" s="174"/>
    </row>
    <row r="416" spans="1:13" s="21" customFormat="1" ht="18.75">
      <c r="A416" s="1140" t="s">
        <v>12</v>
      </c>
      <c r="B416" s="1140"/>
      <c r="C416" s="1140"/>
      <c r="D416" s="1141" t="s">
        <v>25</v>
      </c>
      <c r="E416" s="1141"/>
      <c r="F416" s="1141"/>
      <c r="G416" s="337" t="s">
        <v>13</v>
      </c>
      <c r="H416" s="337"/>
      <c r="I416" s="337"/>
      <c r="J416" s="20"/>
      <c r="K416" s="19"/>
    </row>
    <row r="417" spans="1:11" s="6" customFormat="1" ht="73.5" customHeight="1">
      <c r="A417" s="1351" t="s">
        <v>14</v>
      </c>
      <c r="B417" s="1351"/>
      <c r="C417" s="1351"/>
      <c r="D417" s="1351"/>
      <c r="E417" s="1351"/>
      <c r="F417" s="1351"/>
      <c r="G417" s="1351"/>
      <c r="H417" s="1351"/>
      <c r="I417" s="1351"/>
      <c r="J417" s="5"/>
      <c r="K417" s="5"/>
    </row>
    <row r="418" spans="1:11" ht="15" customHeight="1">
      <c r="A418" s="1206" t="s">
        <v>23</v>
      </c>
      <c r="B418" s="1206"/>
      <c r="C418" s="119">
        <v>44692</v>
      </c>
      <c r="D418" s="1264"/>
      <c r="E418" s="1206" t="s">
        <v>21</v>
      </c>
      <c r="F418" s="1206"/>
      <c r="G418" s="1219"/>
      <c r="H418" s="1219"/>
      <c r="I418" s="1219"/>
      <c r="J418" s="2"/>
      <c r="K418" s="2"/>
    </row>
    <row r="419" spans="1:11" ht="15.75" customHeight="1">
      <c r="A419" s="1213" t="s">
        <v>26</v>
      </c>
      <c r="B419" s="1213"/>
      <c r="C419" s="355" t="s">
        <v>27</v>
      </c>
      <c r="D419" s="1531"/>
      <c r="E419" s="1213" t="s">
        <v>20</v>
      </c>
      <c r="F419" s="1213"/>
      <c r="G419" s="1511">
        <v>44682</v>
      </c>
      <c r="H419" s="1511"/>
      <c r="I419" s="1511"/>
      <c r="J419" s="2"/>
      <c r="K419" s="2"/>
    </row>
    <row r="420" spans="1:11" ht="17.25" customHeight="1">
      <c r="A420" s="1213" t="s">
        <v>15</v>
      </c>
      <c r="B420" s="1213"/>
      <c r="C420" s="355" t="s">
        <v>17</v>
      </c>
      <c r="D420" s="1531"/>
      <c r="E420" s="1214" t="s">
        <v>18</v>
      </c>
      <c r="F420" s="1215"/>
      <c r="G420" s="1184" t="s">
        <v>275</v>
      </c>
      <c r="H420" s="1184"/>
      <c r="I420" s="1184"/>
      <c r="J420" s="2"/>
      <c r="K420" s="2"/>
    </row>
    <row r="421" spans="1:11" ht="17.25" customHeight="1">
      <c r="A421" s="1213" t="s">
        <v>16</v>
      </c>
      <c r="B421" s="1213"/>
      <c r="C421" s="355">
        <v>90134472</v>
      </c>
      <c r="D421" s="1531"/>
      <c r="E421" s="1206" t="s">
        <v>19</v>
      </c>
      <c r="F421" s="1206"/>
      <c r="G421" s="1191" t="s">
        <v>139</v>
      </c>
      <c r="H421" s="1191"/>
      <c r="I421" s="1191"/>
      <c r="J421" s="2"/>
      <c r="K421" s="2"/>
    </row>
    <row r="422" spans="1:11" ht="13.5" customHeight="1">
      <c r="A422" s="1184" t="s">
        <v>0</v>
      </c>
      <c r="B422" s="1184"/>
      <c r="C422" s="33">
        <v>8220313260637</v>
      </c>
      <c r="D422" s="1166"/>
      <c r="E422" s="348" t="s">
        <v>22</v>
      </c>
      <c r="F422" s="355" t="s">
        <v>87</v>
      </c>
      <c r="G422" s="355" t="s">
        <v>179</v>
      </c>
      <c r="H422" s="1282" t="s">
        <v>175</v>
      </c>
      <c r="I422" s="1282"/>
      <c r="J422" s="4"/>
      <c r="K422" s="1"/>
    </row>
    <row r="423" spans="1:11" ht="18.75">
      <c r="A423" s="1151" t="s">
        <v>1</v>
      </c>
      <c r="B423" s="1153"/>
      <c r="C423" s="1154"/>
      <c r="D423" s="1155" t="s">
        <v>2</v>
      </c>
      <c r="E423" s="1156"/>
      <c r="F423" s="1156"/>
      <c r="G423" s="1157"/>
      <c r="H423" s="173"/>
      <c r="I423" s="97"/>
      <c r="J423" s="1"/>
      <c r="K423" s="1"/>
    </row>
    <row r="424" spans="1:11" ht="25.5" customHeight="1">
      <c r="A424" s="349" t="s">
        <v>1</v>
      </c>
      <c r="B424" s="355"/>
      <c r="C424" s="355"/>
      <c r="D424" s="363" t="s">
        <v>2</v>
      </c>
      <c r="E424" s="1184" t="s">
        <v>7</v>
      </c>
      <c r="F424" s="1184"/>
      <c r="G424" s="1184"/>
      <c r="H424" s="359" t="s">
        <v>10</v>
      </c>
      <c r="I424" s="1516" t="s">
        <v>11</v>
      </c>
      <c r="J424" s="1"/>
      <c r="K424" s="1"/>
    </row>
    <row r="425" spans="1:11" ht="27.75" customHeight="1">
      <c r="A425" s="350" t="s">
        <v>3</v>
      </c>
      <c r="B425" s="350" t="s">
        <v>4</v>
      </c>
      <c r="C425" s="352" t="s">
        <v>5</v>
      </c>
      <c r="D425" s="353" t="s">
        <v>6</v>
      </c>
      <c r="E425" s="1184" t="s">
        <v>8</v>
      </c>
      <c r="F425" s="1184"/>
      <c r="G425" s="98" t="s">
        <v>9</v>
      </c>
      <c r="H425" s="240">
        <v>44621</v>
      </c>
      <c r="I425" s="1517"/>
      <c r="J425" s="1"/>
      <c r="K425" s="1"/>
    </row>
    <row r="426" spans="1:11" ht="15" customHeight="1">
      <c r="A426" s="351"/>
      <c r="B426" s="351"/>
      <c r="C426" s="355"/>
      <c r="D426" s="356"/>
      <c r="E426" s="1191" t="s">
        <v>276</v>
      </c>
      <c r="F426" s="1191"/>
      <c r="G426" s="1191" t="s">
        <v>277</v>
      </c>
      <c r="H426" s="1325" t="s">
        <v>279</v>
      </c>
      <c r="I426" s="23"/>
      <c r="J426" s="1"/>
      <c r="K426" s="1"/>
    </row>
    <row r="427" spans="1:11" ht="30.75" customHeight="1">
      <c r="A427" s="3"/>
      <c r="B427" s="3"/>
      <c r="C427" s="1533" t="s">
        <v>280</v>
      </c>
      <c r="D427" s="356" t="s">
        <v>29</v>
      </c>
      <c r="E427" s="1191"/>
      <c r="F427" s="1191"/>
      <c r="G427" s="1191"/>
      <c r="H427" s="1534"/>
      <c r="I427" s="342"/>
      <c r="J427" s="1"/>
      <c r="K427" s="1"/>
    </row>
    <row r="428" spans="1:11" ht="15" customHeight="1">
      <c r="A428" s="3"/>
      <c r="B428" s="3"/>
      <c r="C428" s="1505"/>
      <c r="D428" s="29">
        <v>1</v>
      </c>
      <c r="E428" s="357" t="s">
        <v>30</v>
      </c>
      <c r="F428" s="358">
        <v>10000</v>
      </c>
      <c r="G428" s="362">
        <f>SUM(F428)</f>
        <v>10000</v>
      </c>
      <c r="H428" s="361">
        <f>SUM(G428/31*5)</f>
        <v>1612.9032258064515</v>
      </c>
      <c r="I428" s="356"/>
      <c r="J428" s="1"/>
      <c r="K428" s="1"/>
    </row>
    <row r="429" spans="1:11" ht="15" customHeight="1">
      <c r="A429" s="3"/>
      <c r="B429" s="3"/>
      <c r="C429" s="1505"/>
      <c r="D429" s="354">
        <v>1001</v>
      </c>
      <c r="E429" s="357" t="s">
        <v>31</v>
      </c>
      <c r="F429" s="358">
        <v>2120</v>
      </c>
      <c r="G429" s="362">
        <f t="shared" ref="G429:G439" si="6">SUM(F429)</f>
        <v>2120</v>
      </c>
      <c r="H429" s="361">
        <f t="shared" ref="H429:H439" si="7">SUM(G429/31*5)</f>
        <v>341.93548387096774</v>
      </c>
      <c r="I429" s="1563" t="s">
        <v>278</v>
      </c>
      <c r="J429" s="1"/>
      <c r="K429" s="1"/>
    </row>
    <row r="430" spans="1:11" ht="15" customHeight="1">
      <c r="A430" s="3"/>
      <c r="B430" s="3"/>
      <c r="C430" s="1505"/>
      <c r="D430" s="354">
        <v>1210</v>
      </c>
      <c r="E430" s="357" t="s">
        <v>71</v>
      </c>
      <c r="F430" s="358">
        <v>1785</v>
      </c>
      <c r="G430" s="358">
        <v>1785</v>
      </c>
      <c r="H430" s="361">
        <f t="shared" si="7"/>
        <v>287.90322580645159</v>
      </c>
      <c r="I430" s="1564"/>
      <c r="J430" s="1"/>
      <c r="K430" s="1"/>
    </row>
    <row r="431" spans="1:11" ht="15" customHeight="1">
      <c r="A431" s="3"/>
      <c r="B431" s="3"/>
      <c r="C431" s="1505"/>
      <c r="D431" s="354">
        <v>1810</v>
      </c>
      <c r="E431" s="357" t="s">
        <v>32</v>
      </c>
      <c r="F431" s="358">
        <v>14610</v>
      </c>
      <c r="G431" s="362">
        <f t="shared" si="6"/>
        <v>14610</v>
      </c>
      <c r="H431" s="361">
        <f t="shared" si="7"/>
        <v>2356.4516129032259</v>
      </c>
      <c r="I431" s="1564"/>
      <c r="J431" s="1"/>
      <c r="K431" s="1"/>
    </row>
    <row r="432" spans="1:11" ht="15" customHeight="1">
      <c r="A432" s="3"/>
      <c r="B432" s="3"/>
      <c r="C432" s="1505"/>
      <c r="D432" s="354">
        <v>1820</v>
      </c>
      <c r="E432" s="357" t="s">
        <v>72</v>
      </c>
      <c r="F432" s="358">
        <v>9000</v>
      </c>
      <c r="G432" s="362">
        <f t="shared" si="6"/>
        <v>9000</v>
      </c>
      <c r="H432" s="361">
        <f t="shared" si="7"/>
        <v>1451.6129032258063</v>
      </c>
      <c r="I432" s="1564"/>
      <c r="J432" s="1"/>
      <c r="K432" s="1"/>
    </row>
    <row r="433" spans="1:11" ht="15" customHeight="1">
      <c r="A433" s="3"/>
      <c r="B433" s="3"/>
      <c r="C433" s="1505"/>
      <c r="D433" s="354">
        <v>1947</v>
      </c>
      <c r="E433" s="357" t="s">
        <v>73</v>
      </c>
      <c r="F433" s="358">
        <v>1500</v>
      </c>
      <c r="G433" s="362">
        <f t="shared" si="6"/>
        <v>1500</v>
      </c>
      <c r="H433" s="361">
        <f t="shared" si="7"/>
        <v>241.93548387096774</v>
      </c>
      <c r="I433" s="1564"/>
      <c r="J433" s="1"/>
      <c r="K433" s="1"/>
    </row>
    <row r="434" spans="1:11" ht="15" customHeight="1">
      <c r="A434" s="3"/>
      <c r="B434" s="3"/>
      <c r="C434" s="1505"/>
      <c r="D434" s="354">
        <v>1978</v>
      </c>
      <c r="E434" s="357" t="s">
        <v>74</v>
      </c>
      <c r="F434" s="358">
        <v>6000</v>
      </c>
      <c r="G434" s="362">
        <f t="shared" si="6"/>
        <v>6000</v>
      </c>
      <c r="H434" s="361">
        <f t="shared" si="7"/>
        <v>967.74193548387098</v>
      </c>
      <c r="I434" s="1564"/>
      <c r="J434" s="1"/>
      <c r="K434" s="1"/>
    </row>
    <row r="435" spans="1:11" ht="15" customHeight="1">
      <c r="A435" s="3"/>
      <c r="B435" s="3"/>
      <c r="C435" s="1505"/>
      <c r="D435" s="354">
        <v>2211</v>
      </c>
      <c r="E435" s="357" t="s">
        <v>75</v>
      </c>
      <c r="F435" s="358">
        <v>804</v>
      </c>
      <c r="G435" s="362">
        <f t="shared" si="6"/>
        <v>804</v>
      </c>
      <c r="H435" s="361">
        <f t="shared" si="7"/>
        <v>129.67741935483869</v>
      </c>
      <c r="I435" s="1564"/>
      <c r="J435" s="1"/>
      <c r="K435" s="1"/>
    </row>
    <row r="436" spans="1:11" ht="15" customHeight="1">
      <c r="A436" s="3"/>
      <c r="B436" s="3"/>
      <c r="C436" s="1505"/>
      <c r="D436" s="354">
        <v>2224</v>
      </c>
      <c r="E436" s="357" t="s">
        <v>33</v>
      </c>
      <c r="F436" s="358">
        <f>SUM(F428*0.1)</f>
        <v>1000</v>
      </c>
      <c r="G436" s="362">
        <f t="shared" si="6"/>
        <v>1000</v>
      </c>
      <c r="H436" s="361">
        <f t="shared" si="7"/>
        <v>161.29032258064515</v>
      </c>
      <c r="I436" s="1564"/>
      <c r="J436" s="1"/>
      <c r="K436" s="1"/>
    </row>
    <row r="437" spans="1:11" ht="15" customHeight="1">
      <c r="A437" s="3"/>
      <c r="B437" s="3"/>
      <c r="C437" s="1505"/>
      <c r="D437" s="354">
        <v>2247</v>
      </c>
      <c r="E437" s="357" t="s">
        <v>34</v>
      </c>
      <c r="F437" s="358">
        <f>SUM(F428*0.1)</f>
        <v>1000</v>
      </c>
      <c r="G437" s="362">
        <f t="shared" si="6"/>
        <v>1000</v>
      </c>
      <c r="H437" s="361">
        <f t="shared" si="7"/>
        <v>161.29032258064515</v>
      </c>
      <c r="I437" s="1564"/>
      <c r="J437" s="1"/>
      <c r="K437" s="1"/>
    </row>
    <row r="438" spans="1:11" ht="15" customHeight="1">
      <c r="A438" s="3"/>
      <c r="B438" s="3"/>
      <c r="C438" s="1505"/>
      <c r="D438" s="354">
        <v>2265</v>
      </c>
      <c r="E438" s="357" t="s">
        <v>45</v>
      </c>
      <c r="F438" s="358">
        <f>SUM(F428*0.1)</f>
        <v>1000</v>
      </c>
      <c r="G438" s="362">
        <f t="shared" si="6"/>
        <v>1000</v>
      </c>
      <c r="H438" s="361">
        <f t="shared" si="7"/>
        <v>161.29032258064515</v>
      </c>
      <c r="I438" s="1564"/>
      <c r="J438" s="1"/>
      <c r="K438" s="1"/>
    </row>
    <row r="439" spans="1:11" ht="15" customHeight="1">
      <c r="A439" s="3"/>
      <c r="B439" s="3"/>
      <c r="C439" s="1506"/>
      <c r="D439" s="354">
        <v>2309</v>
      </c>
      <c r="E439" s="357" t="s">
        <v>36</v>
      </c>
      <c r="F439" s="358">
        <f>SUM(F428*0.1)</f>
        <v>1000</v>
      </c>
      <c r="G439" s="362">
        <f t="shared" si="6"/>
        <v>1000</v>
      </c>
      <c r="H439" s="361">
        <f t="shared" si="7"/>
        <v>161.29032258064515</v>
      </c>
      <c r="I439" s="1564"/>
    </row>
    <row r="440" spans="1:11" ht="15" customHeight="1">
      <c r="A440" s="3"/>
      <c r="B440" s="3"/>
      <c r="C440" s="7"/>
      <c r="D440" s="354"/>
      <c r="E440" s="356" t="s">
        <v>76</v>
      </c>
      <c r="F440" s="361">
        <f>SUM(F428:F439)</f>
        <v>49819</v>
      </c>
      <c r="G440" s="361">
        <f>SUM(G428:G439)</f>
        <v>49819</v>
      </c>
      <c r="H440" s="361">
        <f>SUM(H428:H439)</f>
        <v>8035.322580645161</v>
      </c>
      <c r="I440" s="1565"/>
      <c r="J440" s="1"/>
      <c r="K440" s="1"/>
    </row>
    <row r="441" spans="1:11" ht="18.75">
      <c r="A441" s="15"/>
      <c r="B441" s="15"/>
      <c r="C441" s="167"/>
      <c r="D441" s="168"/>
      <c r="E441" s="169"/>
      <c r="F441" s="170"/>
      <c r="G441" s="170"/>
      <c r="H441" s="171"/>
      <c r="I441" s="167"/>
      <c r="J441" s="1"/>
      <c r="K441" s="1"/>
    </row>
    <row r="442" spans="1:11" ht="18.75">
      <c r="A442" s="15"/>
      <c r="B442" s="15"/>
      <c r="C442" s="167"/>
      <c r="D442" s="168"/>
      <c r="E442" s="169"/>
      <c r="F442" s="170"/>
      <c r="G442" s="170"/>
      <c r="H442" s="171"/>
      <c r="I442" s="167"/>
      <c r="J442" s="1"/>
      <c r="K442" s="1"/>
    </row>
    <row r="444" spans="1:11" s="21" customFormat="1" ht="18.75">
      <c r="A444" s="1140" t="s">
        <v>12</v>
      </c>
      <c r="B444" s="1140"/>
      <c r="C444" s="1140"/>
      <c r="D444" s="1141" t="s">
        <v>25</v>
      </c>
      <c r="E444" s="1141"/>
      <c r="F444" s="1141"/>
      <c r="G444" s="360" t="s">
        <v>13</v>
      </c>
      <c r="H444" s="360"/>
      <c r="I444" s="360"/>
      <c r="J444" s="20"/>
      <c r="K444" s="19"/>
    </row>
    <row r="445" spans="1:11" s="6" customFormat="1" ht="73.5" customHeight="1">
      <c r="A445" s="1351" t="s">
        <v>14</v>
      </c>
      <c r="B445" s="1351"/>
      <c r="C445" s="1351"/>
      <c r="D445" s="1351"/>
      <c r="E445" s="1351"/>
      <c r="F445" s="1351"/>
      <c r="G445" s="1351"/>
      <c r="H445" s="1351"/>
      <c r="I445" s="1351"/>
      <c r="J445" s="5"/>
      <c r="K445" s="5"/>
    </row>
    <row r="446" spans="1:11" ht="15" customHeight="1">
      <c r="A446" s="1206" t="s">
        <v>23</v>
      </c>
      <c r="B446" s="1206"/>
      <c r="C446" s="119">
        <v>44694</v>
      </c>
      <c r="D446" s="1264"/>
      <c r="E446" s="1206" t="s">
        <v>21</v>
      </c>
      <c r="F446" s="1206"/>
      <c r="G446" s="1219"/>
      <c r="H446" s="1219"/>
      <c r="I446" s="1219"/>
      <c r="J446" s="2"/>
      <c r="K446" s="2"/>
    </row>
    <row r="447" spans="1:11" ht="15.75" customHeight="1">
      <c r="A447" s="1213" t="s">
        <v>26</v>
      </c>
      <c r="B447" s="1213"/>
      <c r="C447" s="378" t="s">
        <v>27</v>
      </c>
      <c r="D447" s="1531"/>
      <c r="E447" s="1213" t="s">
        <v>20</v>
      </c>
      <c r="F447" s="1213"/>
      <c r="G447" s="1511">
        <v>44682</v>
      </c>
      <c r="H447" s="1511"/>
      <c r="I447" s="1511"/>
      <c r="J447" s="2"/>
      <c r="K447" s="2"/>
    </row>
    <row r="448" spans="1:11" ht="17.25" customHeight="1">
      <c r="A448" s="1213" t="s">
        <v>15</v>
      </c>
      <c r="B448" s="1213"/>
      <c r="C448" s="378" t="s">
        <v>17</v>
      </c>
      <c r="D448" s="1531"/>
      <c r="E448" s="1214" t="s">
        <v>18</v>
      </c>
      <c r="F448" s="1215"/>
      <c r="G448" s="1184" t="s">
        <v>281</v>
      </c>
      <c r="H448" s="1184"/>
      <c r="I448" s="1184"/>
      <c r="J448" s="2"/>
      <c r="K448" s="2"/>
    </row>
    <row r="449" spans="1:11" ht="17.25" customHeight="1">
      <c r="A449" s="1213" t="s">
        <v>16</v>
      </c>
      <c r="B449" s="1213"/>
      <c r="C449" s="378">
        <v>90017348</v>
      </c>
      <c r="D449" s="1531"/>
      <c r="E449" s="1206" t="s">
        <v>19</v>
      </c>
      <c r="F449" s="1206"/>
      <c r="G449" s="1191" t="s">
        <v>221</v>
      </c>
      <c r="H449" s="1191"/>
      <c r="I449" s="1191"/>
      <c r="J449" s="2"/>
      <c r="K449" s="2"/>
    </row>
    <row r="450" spans="1:11" ht="13.5" customHeight="1">
      <c r="A450" s="1184" t="s">
        <v>0</v>
      </c>
      <c r="B450" s="1184"/>
      <c r="C450" s="33"/>
      <c r="D450" s="1166"/>
      <c r="E450" s="376" t="s">
        <v>22</v>
      </c>
      <c r="F450" s="378" t="s">
        <v>282</v>
      </c>
      <c r="G450" s="378" t="s">
        <v>179</v>
      </c>
      <c r="H450" s="1282" t="s">
        <v>136</v>
      </c>
      <c r="I450" s="1282"/>
      <c r="J450" s="4"/>
      <c r="K450" s="1"/>
    </row>
    <row r="451" spans="1:11" ht="18.75">
      <c r="A451" s="1151" t="s">
        <v>1</v>
      </c>
      <c r="B451" s="1153"/>
      <c r="C451" s="1154"/>
      <c r="D451" s="1155" t="s">
        <v>2</v>
      </c>
      <c r="E451" s="1156"/>
      <c r="F451" s="1156"/>
      <c r="G451" s="1157"/>
      <c r="H451" s="173"/>
      <c r="I451" s="97"/>
      <c r="J451" s="1"/>
      <c r="K451" s="1"/>
    </row>
    <row r="452" spans="1:11" ht="25.5" customHeight="1">
      <c r="A452" s="372" t="s">
        <v>1</v>
      </c>
      <c r="B452" s="378"/>
      <c r="C452" s="378"/>
      <c r="D452" s="384" t="s">
        <v>2</v>
      </c>
      <c r="E452" s="1184" t="s">
        <v>7</v>
      </c>
      <c r="F452" s="1184"/>
      <c r="G452" s="1184"/>
      <c r="H452" s="383" t="s">
        <v>10</v>
      </c>
      <c r="I452" s="1516" t="s">
        <v>11</v>
      </c>
      <c r="J452" s="1"/>
      <c r="K452" s="1"/>
    </row>
    <row r="453" spans="1:11" ht="27.75" customHeight="1">
      <c r="A453" s="373" t="s">
        <v>3</v>
      </c>
      <c r="B453" s="373" t="s">
        <v>4</v>
      </c>
      <c r="C453" s="374" t="s">
        <v>5</v>
      </c>
      <c r="D453" s="375" t="s">
        <v>6</v>
      </c>
      <c r="E453" s="1163" t="s">
        <v>8</v>
      </c>
      <c r="F453" s="1163"/>
      <c r="G453" s="392" t="s">
        <v>9</v>
      </c>
      <c r="H453" s="393"/>
      <c r="I453" s="1517"/>
      <c r="J453" s="1"/>
      <c r="K453" s="1"/>
    </row>
    <row r="454" spans="1:11" ht="15" customHeight="1">
      <c r="A454" s="385"/>
      <c r="B454" s="385"/>
      <c r="C454" s="378"/>
      <c r="D454" s="379"/>
      <c r="E454" s="32"/>
      <c r="F454" s="32"/>
      <c r="G454" s="32"/>
      <c r="H454" s="214"/>
      <c r="I454" s="98"/>
      <c r="J454" s="1"/>
      <c r="K454" s="1"/>
    </row>
    <row r="455" spans="1:11" ht="23.25" customHeight="1">
      <c r="A455" s="3"/>
      <c r="B455" s="3"/>
      <c r="C455" s="1566"/>
      <c r="D455" s="379" t="s">
        <v>29</v>
      </c>
      <c r="E455" s="32"/>
      <c r="F455" s="32"/>
      <c r="G455" s="32"/>
      <c r="H455" s="395">
        <v>44682</v>
      </c>
      <c r="I455" s="75"/>
      <c r="J455" s="1"/>
      <c r="K455" s="1"/>
    </row>
    <row r="456" spans="1:11" ht="15" customHeight="1">
      <c r="A456" s="3"/>
      <c r="B456" s="3"/>
      <c r="C456" s="1567"/>
      <c r="D456" s="29"/>
      <c r="E456" s="377"/>
      <c r="F456" s="381"/>
      <c r="G456" s="381"/>
      <c r="H456" s="380"/>
      <c r="I456" s="379"/>
      <c r="J456" s="1"/>
      <c r="K456" s="1"/>
    </row>
    <row r="457" spans="1:11" ht="15" customHeight="1">
      <c r="A457" s="3"/>
      <c r="B457" s="3"/>
      <c r="C457" s="1567"/>
      <c r="D457" s="377"/>
      <c r="E457" s="1235" t="s">
        <v>283</v>
      </c>
      <c r="F457" s="1236"/>
      <c r="G457" s="1236"/>
      <c r="H457" s="1237"/>
      <c r="I457" s="394"/>
      <c r="J457" s="1"/>
      <c r="K457" s="1"/>
    </row>
    <row r="458" spans="1:11" ht="15" customHeight="1">
      <c r="A458" s="3"/>
      <c r="B458" s="3"/>
      <c r="C458" s="1567"/>
      <c r="D458" s="377"/>
      <c r="E458" s="1526"/>
      <c r="F458" s="1527"/>
      <c r="G458" s="1527"/>
      <c r="H458" s="1528"/>
      <c r="I458" s="394"/>
      <c r="J458" s="1"/>
      <c r="K458" s="1"/>
    </row>
    <row r="459" spans="1:11" ht="15" customHeight="1">
      <c r="A459" s="3"/>
      <c r="B459" s="3"/>
      <c r="C459" s="1567"/>
      <c r="D459" s="377"/>
      <c r="E459" s="1526"/>
      <c r="F459" s="1527"/>
      <c r="G459" s="1527"/>
      <c r="H459" s="1528"/>
      <c r="I459" s="394"/>
      <c r="J459" s="1"/>
      <c r="K459" s="1"/>
    </row>
    <row r="460" spans="1:11" ht="15" customHeight="1">
      <c r="A460" s="3"/>
      <c r="B460" s="3"/>
      <c r="C460" s="1567"/>
      <c r="D460" s="377"/>
      <c r="E460" s="1526"/>
      <c r="F460" s="1527"/>
      <c r="G460" s="1527"/>
      <c r="H460" s="1528"/>
      <c r="I460" s="394"/>
      <c r="J460" s="1"/>
      <c r="K460" s="1"/>
    </row>
    <row r="461" spans="1:11" ht="15" customHeight="1">
      <c r="A461" s="3"/>
      <c r="B461" s="3"/>
      <c r="C461" s="1567"/>
      <c r="D461" s="377"/>
      <c r="E461" s="1526"/>
      <c r="F461" s="1527"/>
      <c r="G461" s="1527"/>
      <c r="H461" s="1528"/>
      <c r="I461" s="394"/>
      <c r="J461" s="1"/>
      <c r="K461" s="1"/>
    </row>
    <row r="462" spans="1:11" ht="15" customHeight="1">
      <c r="A462" s="3"/>
      <c r="B462" s="3"/>
      <c r="C462" s="1567"/>
      <c r="D462" s="377"/>
      <c r="E462" s="1526"/>
      <c r="F462" s="1527"/>
      <c r="G462" s="1527"/>
      <c r="H462" s="1528"/>
      <c r="I462" s="394"/>
      <c r="J462" s="1"/>
      <c r="K462" s="1"/>
    </row>
    <row r="463" spans="1:11" ht="15" customHeight="1">
      <c r="A463" s="3"/>
      <c r="B463" s="3"/>
      <c r="C463" s="1567"/>
      <c r="D463" s="377"/>
      <c r="E463" s="1526"/>
      <c r="F463" s="1527"/>
      <c r="G463" s="1527"/>
      <c r="H463" s="1528"/>
      <c r="I463" s="394"/>
      <c r="J463" s="1"/>
      <c r="K463" s="1"/>
    </row>
    <row r="464" spans="1:11" ht="15" customHeight="1">
      <c r="A464" s="3"/>
      <c r="B464" s="3"/>
      <c r="C464" s="1567"/>
      <c r="D464" s="377"/>
      <c r="E464" s="1238"/>
      <c r="F464" s="1239"/>
      <c r="G464" s="1239"/>
      <c r="H464" s="1240"/>
      <c r="I464" s="394"/>
      <c r="J464" s="1"/>
      <c r="K464" s="1"/>
    </row>
    <row r="465" spans="1:11" ht="15" customHeight="1">
      <c r="A465" s="3"/>
      <c r="B465" s="3"/>
      <c r="C465" s="1567"/>
      <c r="D465" s="377"/>
      <c r="E465" s="377"/>
      <c r="F465" s="381"/>
      <c r="G465" s="381"/>
      <c r="H465" s="380"/>
      <c r="I465" s="394"/>
      <c r="J465" s="1"/>
      <c r="K465" s="1"/>
    </row>
    <row r="466" spans="1:11" ht="15" customHeight="1">
      <c r="A466" s="3"/>
      <c r="B466" s="3"/>
      <c r="C466" s="1567"/>
      <c r="D466" s="377"/>
      <c r="E466" s="377"/>
      <c r="F466" s="381"/>
      <c r="G466" s="381"/>
      <c r="H466" s="380"/>
      <c r="I466" s="394"/>
      <c r="J466" s="1"/>
      <c r="K466" s="1"/>
    </row>
    <row r="467" spans="1:11" ht="15" customHeight="1">
      <c r="A467" s="3"/>
      <c r="B467" s="3"/>
      <c r="C467" s="1567"/>
      <c r="D467" s="377"/>
      <c r="E467" s="377"/>
      <c r="F467" s="381"/>
      <c r="G467" s="381"/>
      <c r="H467" s="380"/>
      <c r="I467" s="394"/>
    </row>
    <row r="468" spans="1:11" ht="15" customHeight="1">
      <c r="A468" s="3"/>
      <c r="B468" s="3"/>
      <c r="C468" s="1568"/>
      <c r="D468" s="377"/>
      <c r="E468" s="379"/>
      <c r="F468" s="380"/>
      <c r="G468" s="380"/>
      <c r="H468" s="380"/>
      <c r="I468" s="394"/>
      <c r="J468" s="1"/>
      <c r="K468" s="1"/>
    </row>
    <row r="469" spans="1:11" ht="18.75">
      <c r="A469" s="15"/>
      <c r="B469" s="15"/>
      <c r="C469" s="167"/>
      <c r="D469" s="168"/>
      <c r="E469" s="169"/>
      <c r="F469" s="170"/>
      <c r="G469" s="170"/>
      <c r="H469" s="171"/>
      <c r="I469" s="167"/>
      <c r="J469" s="1"/>
      <c r="K469" s="1"/>
    </row>
    <row r="470" spans="1:11" ht="18.75">
      <c r="A470" s="15"/>
      <c r="B470" s="15"/>
      <c r="C470" s="167"/>
      <c r="D470" s="168"/>
      <c r="E470" s="169"/>
      <c r="F470" s="170"/>
      <c r="G470" s="170"/>
      <c r="H470" s="171"/>
      <c r="I470" s="167"/>
      <c r="J470" s="1"/>
      <c r="K470" s="1"/>
    </row>
    <row r="472" spans="1:11" s="21" customFormat="1" ht="18.75">
      <c r="A472" s="1140" t="s">
        <v>12</v>
      </c>
      <c r="B472" s="1140"/>
      <c r="C472" s="1140"/>
      <c r="D472" s="1141" t="s">
        <v>25</v>
      </c>
      <c r="E472" s="1141"/>
      <c r="F472" s="1141"/>
      <c r="G472" s="382" t="s">
        <v>13</v>
      </c>
      <c r="H472" s="382"/>
      <c r="I472" s="382"/>
      <c r="J472" s="20"/>
      <c r="K472" s="19"/>
    </row>
    <row r="474" spans="1:11" s="6" customFormat="1" ht="73.5" customHeight="1">
      <c r="A474" s="1351" t="s">
        <v>14</v>
      </c>
      <c r="B474" s="1351"/>
      <c r="C474" s="1351"/>
      <c r="D474" s="1351"/>
      <c r="E474" s="1351"/>
      <c r="F474" s="1351"/>
      <c r="G474" s="1351"/>
      <c r="H474" s="1351"/>
      <c r="I474" s="1351"/>
      <c r="J474" s="5"/>
      <c r="K474" s="5"/>
    </row>
    <row r="475" spans="1:11" ht="15" customHeight="1">
      <c r="A475" s="1206" t="s">
        <v>23</v>
      </c>
      <c r="B475" s="1206"/>
      <c r="C475" s="119">
        <v>44694</v>
      </c>
      <c r="D475" s="1264"/>
      <c r="E475" s="1206" t="s">
        <v>21</v>
      </c>
      <c r="F475" s="1206"/>
      <c r="G475" s="1219"/>
      <c r="H475" s="1219"/>
      <c r="I475" s="1219"/>
      <c r="J475" s="2"/>
      <c r="K475" s="2"/>
    </row>
    <row r="476" spans="1:11" ht="15.75" customHeight="1">
      <c r="A476" s="1213" t="s">
        <v>26</v>
      </c>
      <c r="B476" s="1213"/>
      <c r="C476" s="378" t="s">
        <v>27</v>
      </c>
      <c r="D476" s="1531"/>
      <c r="E476" s="1213" t="s">
        <v>20</v>
      </c>
      <c r="F476" s="1213"/>
      <c r="G476" s="1511">
        <v>44682</v>
      </c>
      <c r="H476" s="1511"/>
      <c r="I476" s="1511"/>
      <c r="J476" s="2"/>
      <c r="K476" s="2"/>
    </row>
    <row r="477" spans="1:11" ht="17.25" customHeight="1">
      <c r="A477" s="1213" t="s">
        <v>15</v>
      </c>
      <c r="B477" s="1213"/>
      <c r="C477" s="378" t="s">
        <v>17</v>
      </c>
      <c r="D477" s="1531"/>
      <c r="E477" s="1214" t="s">
        <v>18</v>
      </c>
      <c r="F477" s="1215"/>
      <c r="G477" s="1184" t="s">
        <v>284</v>
      </c>
      <c r="H477" s="1184"/>
      <c r="I477" s="1184"/>
      <c r="J477" s="2"/>
      <c r="K477" s="2"/>
    </row>
    <row r="478" spans="1:11" ht="17.25" customHeight="1">
      <c r="A478" s="1213" t="s">
        <v>16</v>
      </c>
      <c r="B478" s="1213"/>
      <c r="C478" s="378">
        <v>90134471</v>
      </c>
      <c r="D478" s="1531"/>
      <c r="E478" s="1206" t="s">
        <v>19</v>
      </c>
      <c r="F478" s="1206"/>
      <c r="G478" s="1191" t="s">
        <v>285</v>
      </c>
      <c r="H478" s="1191"/>
      <c r="I478" s="1191"/>
      <c r="J478" s="2"/>
      <c r="K478" s="2"/>
    </row>
    <row r="479" spans="1:11" ht="13.5" customHeight="1">
      <c r="A479" s="1184" t="s">
        <v>0</v>
      </c>
      <c r="B479" s="1184"/>
      <c r="C479" s="33"/>
      <c r="D479" s="1166"/>
      <c r="E479" s="376" t="s">
        <v>22</v>
      </c>
      <c r="F479" s="378" t="s">
        <v>87</v>
      </c>
      <c r="G479" s="378" t="s">
        <v>179</v>
      </c>
      <c r="H479" s="1282" t="s">
        <v>175</v>
      </c>
      <c r="I479" s="1282"/>
      <c r="J479" s="4"/>
      <c r="K479" s="1"/>
    </row>
    <row r="480" spans="1:11" ht="18.75">
      <c r="A480" s="1151" t="s">
        <v>1</v>
      </c>
      <c r="B480" s="1153"/>
      <c r="C480" s="1154"/>
      <c r="D480" s="1155" t="s">
        <v>2</v>
      </c>
      <c r="E480" s="1156"/>
      <c r="F480" s="1156"/>
      <c r="G480" s="1157"/>
      <c r="H480" s="173"/>
      <c r="I480" s="97"/>
      <c r="J480" s="1"/>
      <c r="K480" s="1"/>
    </row>
    <row r="481" spans="1:11" ht="25.5" customHeight="1">
      <c r="A481" s="372" t="s">
        <v>1</v>
      </c>
      <c r="B481" s="378"/>
      <c r="C481" s="378"/>
      <c r="D481" s="384" t="s">
        <v>2</v>
      </c>
      <c r="E481" s="1184" t="s">
        <v>7</v>
      </c>
      <c r="F481" s="1184"/>
      <c r="G481" s="1184"/>
      <c r="H481" s="383" t="s">
        <v>10</v>
      </c>
      <c r="I481" s="1516" t="s">
        <v>11</v>
      </c>
      <c r="J481" s="1"/>
      <c r="K481" s="1"/>
    </row>
    <row r="482" spans="1:11" ht="27.75" customHeight="1">
      <c r="A482" s="373" t="s">
        <v>3</v>
      </c>
      <c r="B482" s="373" t="s">
        <v>4</v>
      </c>
      <c r="C482" s="374" t="s">
        <v>5</v>
      </c>
      <c r="D482" s="375" t="s">
        <v>6</v>
      </c>
      <c r="E482" s="1163" t="s">
        <v>8</v>
      </c>
      <c r="F482" s="1163"/>
      <c r="G482" s="392" t="s">
        <v>9</v>
      </c>
      <c r="H482" s="396">
        <v>44682</v>
      </c>
      <c r="I482" s="1517"/>
      <c r="J482" s="1"/>
      <c r="K482" s="1"/>
    </row>
    <row r="483" spans="1:11" ht="23.25" customHeight="1">
      <c r="A483" s="3"/>
      <c r="B483" s="3"/>
      <c r="C483" s="217"/>
      <c r="D483" s="379" t="s">
        <v>29</v>
      </c>
      <c r="E483" s="1148" t="s">
        <v>276</v>
      </c>
      <c r="F483" s="1149"/>
      <c r="G483" s="32"/>
      <c r="H483" s="395"/>
      <c r="I483" s="75"/>
      <c r="J483" s="1"/>
      <c r="K483" s="1"/>
    </row>
    <row r="484" spans="1:11" ht="15" customHeight="1">
      <c r="A484" s="3"/>
      <c r="B484" s="3"/>
      <c r="C484" s="1533" t="s">
        <v>294</v>
      </c>
      <c r="D484" s="29">
        <v>1</v>
      </c>
      <c r="E484" s="397" t="s">
        <v>286</v>
      </c>
      <c r="F484" s="377">
        <v>9610</v>
      </c>
      <c r="G484" s="381"/>
      <c r="H484" s="380"/>
      <c r="I484" s="379"/>
      <c r="J484" s="1"/>
      <c r="K484" s="1"/>
    </row>
    <row r="485" spans="1:11" ht="15" customHeight="1">
      <c r="A485" s="3"/>
      <c r="B485" s="3"/>
      <c r="C485" s="1505"/>
      <c r="D485" s="377">
        <v>1001</v>
      </c>
      <c r="E485" s="397" t="s">
        <v>31</v>
      </c>
      <c r="F485" s="377">
        <v>2120</v>
      </c>
      <c r="G485" s="116"/>
      <c r="H485" s="116"/>
      <c r="I485" s="394"/>
      <c r="J485" s="1"/>
      <c r="K485" s="1"/>
    </row>
    <row r="486" spans="1:11" ht="15" customHeight="1">
      <c r="A486" s="3"/>
      <c r="B486" s="3"/>
      <c r="C486" s="1505"/>
      <c r="D486" s="377">
        <v>1210</v>
      </c>
      <c r="E486" s="397" t="s">
        <v>71</v>
      </c>
      <c r="F486" s="377">
        <v>1785</v>
      </c>
      <c r="G486" s="116"/>
      <c r="H486" s="1547" t="s">
        <v>295</v>
      </c>
      <c r="I486" s="1548"/>
      <c r="J486" s="1"/>
      <c r="K486" s="1"/>
    </row>
    <row r="487" spans="1:11" ht="15" customHeight="1">
      <c r="A487" s="3"/>
      <c r="B487" s="3"/>
      <c r="C487" s="1505"/>
      <c r="D487" s="377">
        <v>1300</v>
      </c>
      <c r="E487" s="397" t="s">
        <v>73</v>
      </c>
      <c r="F487" s="377">
        <v>1500</v>
      </c>
      <c r="G487" s="116"/>
      <c r="H487" s="1549"/>
      <c r="I487" s="1550"/>
      <c r="J487" s="1"/>
      <c r="K487" s="1"/>
    </row>
    <row r="488" spans="1:11" ht="15" customHeight="1">
      <c r="A488" s="3"/>
      <c r="B488" s="3"/>
      <c r="C488" s="1505"/>
      <c r="D488" s="377">
        <v>1584</v>
      </c>
      <c r="E488" s="397" t="s">
        <v>74</v>
      </c>
      <c r="F488" s="377">
        <v>6000</v>
      </c>
      <c r="G488" s="116"/>
      <c r="H488" s="1549"/>
      <c r="I488" s="1550"/>
      <c r="J488" s="1"/>
      <c r="K488" s="1"/>
    </row>
    <row r="489" spans="1:11" ht="15" customHeight="1">
      <c r="A489" s="3"/>
      <c r="B489" s="3"/>
      <c r="C489" s="1505"/>
      <c r="D489" s="377">
        <v>1810</v>
      </c>
      <c r="E489" s="397" t="s">
        <v>287</v>
      </c>
      <c r="F489" s="377">
        <v>14415</v>
      </c>
      <c r="G489" s="116"/>
      <c r="H489" s="1549"/>
      <c r="I489" s="1550"/>
      <c r="J489" s="1"/>
      <c r="K489" s="1"/>
    </row>
    <row r="490" spans="1:11" ht="15" customHeight="1">
      <c r="A490" s="3"/>
      <c r="B490" s="3"/>
      <c r="C490" s="1505"/>
      <c r="D490" s="377">
        <v>1820</v>
      </c>
      <c r="E490" s="397" t="s">
        <v>72</v>
      </c>
      <c r="F490" s="377">
        <v>9000</v>
      </c>
      <c r="G490" s="116"/>
      <c r="H490" s="1549"/>
      <c r="I490" s="1550"/>
      <c r="J490" s="1"/>
      <c r="K490" s="1"/>
    </row>
    <row r="491" spans="1:11" ht="15" customHeight="1">
      <c r="A491" s="3"/>
      <c r="B491" s="3"/>
      <c r="C491" s="1505"/>
      <c r="D491" s="377">
        <v>2211</v>
      </c>
      <c r="E491" s="398" t="s">
        <v>288</v>
      </c>
      <c r="F491" s="377">
        <v>804</v>
      </c>
      <c r="G491" s="116"/>
      <c r="H491" s="1549"/>
      <c r="I491" s="1550"/>
      <c r="J491" s="1"/>
      <c r="K491" s="1"/>
    </row>
    <row r="492" spans="1:11" ht="15" customHeight="1">
      <c r="A492" s="3"/>
      <c r="B492" s="3"/>
      <c r="C492" s="1505"/>
      <c r="D492" s="377">
        <v>2224</v>
      </c>
      <c r="E492" s="398" t="s">
        <v>289</v>
      </c>
      <c r="F492" s="377">
        <v>961</v>
      </c>
      <c r="G492" s="116"/>
      <c r="H492" s="1549"/>
      <c r="I492" s="1550"/>
      <c r="J492" s="1"/>
      <c r="K492" s="1"/>
    </row>
    <row r="493" spans="1:11" ht="15" customHeight="1">
      <c r="A493" s="3"/>
      <c r="B493" s="3"/>
      <c r="C493" s="1505"/>
      <c r="D493" s="377">
        <v>2247</v>
      </c>
      <c r="E493" s="398" t="s">
        <v>290</v>
      </c>
      <c r="F493" s="377">
        <v>961</v>
      </c>
      <c r="G493" s="381"/>
      <c r="H493" s="1549"/>
      <c r="I493" s="1550"/>
      <c r="J493" s="1"/>
      <c r="K493" s="1"/>
    </row>
    <row r="494" spans="1:11" ht="15" customHeight="1">
      <c r="A494" s="3"/>
      <c r="B494" s="3"/>
      <c r="C494" s="1505"/>
      <c r="D494" s="377">
        <v>2264</v>
      </c>
      <c r="E494" s="398" t="s">
        <v>291</v>
      </c>
      <c r="F494" s="377">
        <v>961</v>
      </c>
      <c r="G494" s="381"/>
      <c r="H494" s="1551"/>
      <c r="I494" s="1552"/>
      <c r="J494" s="1"/>
      <c r="K494" s="1"/>
    </row>
    <row r="495" spans="1:11" ht="15" customHeight="1">
      <c r="A495" s="3"/>
      <c r="B495" s="3"/>
      <c r="C495" s="1505"/>
      <c r="D495" s="377">
        <v>2309</v>
      </c>
      <c r="E495" s="398" t="s">
        <v>292</v>
      </c>
      <c r="F495" s="377">
        <v>961</v>
      </c>
      <c r="G495" s="381"/>
      <c r="H495" s="380"/>
      <c r="I495" s="394"/>
    </row>
    <row r="496" spans="1:11" ht="15" customHeight="1">
      <c r="A496" s="3"/>
      <c r="B496" s="3"/>
      <c r="C496" s="1506"/>
      <c r="D496" s="1553" t="s">
        <v>293</v>
      </c>
      <c r="E496" s="1554"/>
      <c r="F496" s="380">
        <f>SUM(F484:F495)</f>
        <v>49078</v>
      </c>
      <c r="G496" s="380"/>
      <c r="H496" s="380"/>
      <c r="I496" s="394"/>
      <c r="J496" s="1"/>
      <c r="K496" s="1"/>
    </row>
    <row r="497" spans="1:11" ht="18.75">
      <c r="A497" s="15"/>
      <c r="B497" s="15"/>
      <c r="C497" s="167"/>
      <c r="D497" s="168"/>
      <c r="E497" s="169"/>
      <c r="F497" s="170"/>
      <c r="G497" s="170"/>
      <c r="H497" s="171"/>
      <c r="I497" s="167"/>
      <c r="J497" s="1"/>
      <c r="K497" s="1"/>
    </row>
    <row r="498" spans="1:11" ht="18.75">
      <c r="A498" s="15"/>
      <c r="B498" s="15"/>
      <c r="C498" s="167"/>
      <c r="D498" s="168"/>
      <c r="E498" s="169"/>
      <c r="F498" s="170"/>
      <c r="G498" s="170"/>
      <c r="H498" s="171"/>
      <c r="I498" s="167"/>
      <c r="J498" s="1"/>
      <c r="K498" s="1"/>
    </row>
    <row r="500" spans="1:11" s="21" customFormat="1" ht="18.75">
      <c r="A500" s="1140" t="s">
        <v>12</v>
      </c>
      <c r="B500" s="1140"/>
      <c r="C500" s="1140"/>
      <c r="D500" s="1141" t="s">
        <v>25</v>
      </c>
      <c r="E500" s="1141"/>
      <c r="F500" s="1141"/>
      <c r="G500" s="382" t="s">
        <v>13</v>
      </c>
      <c r="H500" s="382"/>
      <c r="I500" s="382"/>
      <c r="J500" s="20"/>
      <c r="K500" s="19"/>
    </row>
    <row r="502" spans="1:11" s="6" customFormat="1" ht="73.5" customHeight="1">
      <c r="A502" s="1351" t="s">
        <v>14</v>
      </c>
      <c r="B502" s="1351"/>
      <c r="C502" s="1351"/>
      <c r="D502" s="1351"/>
      <c r="E502" s="1351"/>
      <c r="F502" s="1351"/>
      <c r="G502" s="1351"/>
      <c r="H502" s="1351"/>
      <c r="I502" s="1351"/>
      <c r="J502" s="5"/>
      <c r="K502" s="5"/>
    </row>
    <row r="503" spans="1:11" ht="15" customHeight="1">
      <c r="A503" s="1160" t="s">
        <v>23</v>
      </c>
      <c r="B503" s="1160"/>
      <c r="C503" s="166">
        <v>44747</v>
      </c>
      <c r="D503" s="10"/>
      <c r="E503" s="1206" t="s">
        <v>21</v>
      </c>
      <c r="F503" s="1206"/>
      <c r="G503" s="1219"/>
      <c r="H503" s="1219"/>
      <c r="I503" s="1219"/>
      <c r="J503" s="2"/>
      <c r="K503" s="2"/>
    </row>
    <row r="504" spans="1:11" ht="15.75" customHeight="1">
      <c r="A504" s="1213" t="s">
        <v>26</v>
      </c>
      <c r="B504" s="1213"/>
      <c r="C504" s="422" t="s">
        <v>27</v>
      </c>
      <c r="D504" s="12"/>
      <c r="E504" s="1213" t="s">
        <v>20</v>
      </c>
      <c r="F504" s="1213"/>
      <c r="G504" s="1511">
        <v>44743</v>
      </c>
      <c r="H504" s="1511"/>
      <c r="I504" s="1511"/>
      <c r="J504" s="2"/>
      <c r="K504" s="2"/>
    </row>
    <row r="505" spans="1:11" ht="17.25" customHeight="1">
      <c r="A505" s="1213" t="s">
        <v>15</v>
      </c>
      <c r="B505" s="1213"/>
      <c r="C505" s="422" t="s">
        <v>17</v>
      </c>
      <c r="D505" s="12"/>
      <c r="E505" s="1214" t="s">
        <v>18</v>
      </c>
      <c r="F505" s="1215"/>
      <c r="G505" s="1184" t="s">
        <v>183</v>
      </c>
      <c r="H505" s="1184"/>
      <c r="I505" s="1184"/>
      <c r="J505" s="2"/>
      <c r="K505" s="2"/>
    </row>
    <row r="506" spans="1:11" ht="17.25" customHeight="1">
      <c r="A506" s="1213" t="s">
        <v>16</v>
      </c>
      <c r="B506" s="1213"/>
      <c r="C506" s="422">
        <v>90130391</v>
      </c>
      <c r="D506" s="10"/>
      <c r="E506" s="1206" t="s">
        <v>19</v>
      </c>
      <c r="F506" s="1206"/>
      <c r="G506" s="1191" t="s">
        <v>182</v>
      </c>
      <c r="H506" s="1191"/>
      <c r="I506" s="1191"/>
      <c r="J506" s="2"/>
      <c r="K506" s="2"/>
    </row>
    <row r="507" spans="1:11" ht="13.5" customHeight="1">
      <c r="A507" s="1184" t="s">
        <v>0</v>
      </c>
      <c r="B507" s="1184"/>
      <c r="C507" s="33"/>
      <c r="D507" s="8"/>
      <c r="E507" s="426" t="s">
        <v>22</v>
      </c>
      <c r="F507" s="422" t="s">
        <v>184</v>
      </c>
      <c r="G507" s="422" t="s">
        <v>179</v>
      </c>
      <c r="H507" s="1282" t="s">
        <v>175</v>
      </c>
      <c r="I507" s="1282"/>
      <c r="J507" s="4"/>
      <c r="K507" s="1"/>
    </row>
    <row r="508" spans="1:11" ht="18.75">
      <c r="A508" s="1151" t="s">
        <v>1</v>
      </c>
      <c r="B508" s="1153"/>
      <c r="C508" s="1154"/>
      <c r="D508" s="1155" t="s">
        <v>2</v>
      </c>
      <c r="E508" s="1156"/>
      <c r="F508" s="1156"/>
      <c r="G508" s="1157"/>
      <c r="H508" s="173"/>
      <c r="I508" s="97"/>
      <c r="J508" s="1"/>
      <c r="K508" s="1"/>
    </row>
    <row r="509" spans="1:11" ht="18.75">
      <c r="A509" s="416" t="s">
        <v>1</v>
      </c>
      <c r="B509" s="422"/>
      <c r="C509" s="422"/>
      <c r="D509" s="435" t="s">
        <v>2</v>
      </c>
      <c r="E509" s="1184" t="s">
        <v>7</v>
      </c>
      <c r="F509" s="1184"/>
      <c r="G509" s="1184"/>
      <c r="H509" s="1516" t="s">
        <v>10</v>
      </c>
      <c r="I509" s="1516" t="s">
        <v>11</v>
      </c>
      <c r="J509" s="1"/>
      <c r="K509" s="1"/>
    </row>
    <row r="510" spans="1:11" ht="27.75" customHeight="1">
      <c r="A510" s="417" t="s">
        <v>3</v>
      </c>
      <c r="B510" s="417" t="s">
        <v>4</v>
      </c>
      <c r="C510" s="419" t="s">
        <v>5</v>
      </c>
      <c r="D510" s="420" t="s">
        <v>6</v>
      </c>
      <c r="E510" s="1184" t="s">
        <v>8</v>
      </c>
      <c r="F510" s="1184"/>
      <c r="G510" s="98" t="s">
        <v>9</v>
      </c>
      <c r="H510" s="1517"/>
      <c r="I510" s="1517"/>
      <c r="J510" s="1"/>
      <c r="K510" s="1"/>
    </row>
    <row r="511" spans="1:11" ht="30.75" customHeight="1">
      <c r="A511" s="1518"/>
      <c r="B511" s="1183"/>
      <c r="C511" s="1533" t="s">
        <v>347</v>
      </c>
      <c r="D511" s="425" t="s">
        <v>29</v>
      </c>
      <c r="E511" s="1148"/>
      <c r="F511" s="1283"/>
      <c r="G511" s="425"/>
      <c r="H511" s="119">
        <v>44743</v>
      </c>
      <c r="I511" s="32"/>
      <c r="J511" s="1"/>
      <c r="K511" s="1"/>
    </row>
    <row r="512" spans="1:11" ht="37.5" customHeight="1">
      <c r="A512" s="1519"/>
      <c r="B512" s="1520"/>
      <c r="C512" s="1505"/>
      <c r="D512" s="29"/>
      <c r="E512" s="1148" t="s">
        <v>351</v>
      </c>
      <c r="F512" s="1283"/>
      <c r="G512" s="427"/>
      <c r="H512" s="1541" t="s">
        <v>352</v>
      </c>
      <c r="I512" s="1542"/>
      <c r="J512" s="1"/>
      <c r="K512" s="1"/>
    </row>
    <row r="513" spans="1:13" ht="18.75" customHeight="1">
      <c r="A513" s="1519"/>
      <c r="B513" s="1520"/>
      <c r="C513" s="1505"/>
      <c r="D513" s="415"/>
      <c r="E513" s="1148"/>
      <c r="F513" s="1283"/>
      <c r="G513" s="427"/>
      <c r="H513" s="1543"/>
      <c r="I513" s="1544"/>
      <c r="J513" s="1"/>
      <c r="K513" s="1"/>
    </row>
    <row r="514" spans="1:13" ht="18.75" customHeight="1">
      <c r="A514" s="1519"/>
      <c r="B514" s="1520"/>
      <c r="C514" s="1505"/>
      <c r="D514" s="415"/>
      <c r="E514" s="1148"/>
      <c r="F514" s="1283"/>
      <c r="G514" s="427"/>
      <c r="H514" s="1543"/>
      <c r="I514" s="1544"/>
      <c r="J514" s="1"/>
      <c r="K514" s="1"/>
    </row>
    <row r="515" spans="1:13" ht="18.75" customHeight="1">
      <c r="A515" s="1519"/>
      <c r="B515" s="1520"/>
      <c r="C515" s="1505"/>
      <c r="D515" s="415"/>
      <c r="E515" s="1148"/>
      <c r="F515" s="1283"/>
      <c r="G515" s="427"/>
      <c r="H515" s="1543"/>
      <c r="I515" s="1544"/>
      <c r="J515" s="1"/>
      <c r="K515" s="1"/>
    </row>
    <row r="516" spans="1:13" ht="18.75" customHeight="1">
      <c r="A516" s="1519"/>
      <c r="B516" s="1520"/>
      <c r="C516" s="1505"/>
      <c r="D516" s="415"/>
      <c r="E516" s="1148"/>
      <c r="F516" s="1283"/>
      <c r="G516" s="427"/>
      <c r="H516" s="1543"/>
      <c r="I516" s="1544"/>
      <c r="J516" s="1"/>
      <c r="K516" s="1"/>
    </row>
    <row r="517" spans="1:13" ht="18.75" customHeight="1">
      <c r="A517" s="1519"/>
      <c r="B517" s="1520"/>
      <c r="C517" s="1505"/>
      <c r="D517" s="415"/>
      <c r="E517" s="1148"/>
      <c r="F517" s="1283"/>
      <c r="G517" s="427"/>
      <c r="H517" s="1543"/>
      <c r="I517" s="1544"/>
      <c r="J517" s="1"/>
      <c r="K517" s="1"/>
    </row>
    <row r="518" spans="1:13" ht="18.75" customHeight="1">
      <c r="A518" s="1519"/>
      <c r="B518" s="1520"/>
      <c r="C518" s="1505"/>
      <c r="D518" s="415"/>
      <c r="E518" s="1148"/>
      <c r="F518" s="1283"/>
      <c r="G518" s="427"/>
      <c r="H518" s="1543"/>
      <c r="I518" s="1544"/>
      <c r="J518" s="1"/>
      <c r="K518" s="1"/>
    </row>
    <row r="519" spans="1:13" ht="18.75" customHeight="1">
      <c r="A519" s="1519"/>
      <c r="B519" s="1520"/>
      <c r="C519" s="1505"/>
      <c r="D519" s="415"/>
      <c r="E519" s="1148"/>
      <c r="F519" s="1283"/>
      <c r="G519" s="427"/>
      <c r="H519" s="1543"/>
      <c r="I519" s="1544"/>
      <c r="J519" s="1"/>
      <c r="K519" s="1"/>
    </row>
    <row r="520" spans="1:13" ht="18.75" customHeight="1">
      <c r="A520" s="1519"/>
      <c r="B520" s="1520"/>
      <c r="C520" s="1505"/>
      <c r="D520" s="415"/>
      <c r="E520" s="1148"/>
      <c r="F520" s="1283"/>
      <c r="G520" s="427"/>
      <c r="H520" s="1543"/>
      <c r="I520" s="1544"/>
      <c r="J520" s="1"/>
      <c r="K520" s="1"/>
    </row>
    <row r="521" spans="1:13" ht="15.75" customHeight="1">
      <c r="A521" s="1519"/>
      <c r="B521" s="1520"/>
      <c r="C521" s="1505"/>
      <c r="D521" s="415"/>
      <c r="E521" s="1148"/>
      <c r="F521" s="1283"/>
      <c r="G521" s="427"/>
      <c r="H521" s="1545"/>
      <c r="I521" s="1546"/>
    </row>
    <row r="522" spans="1:13" ht="18.75" customHeight="1">
      <c r="A522" s="1521"/>
      <c r="B522" s="1522"/>
      <c r="C522" s="1506"/>
      <c r="D522" s="415"/>
      <c r="E522" s="1148"/>
      <c r="F522" s="1283"/>
      <c r="G522" s="432"/>
      <c r="H522" s="434"/>
      <c r="I522" s="179"/>
      <c r="J522" s="1"/>
      <c r="K522" s="1"/>
      <c r="M522" s="174"/>
    </row>
    <row r="523" spans="1:13" ht="18.75" customHeight="1">
      <c r="A523" s="175"/>
      <c r="B523" s="175"/>
      <c r="C523" s="176"/>
      <c r="D523" s="436"/>
      <c r="E523" s="169"/>
      <c r="F523" s="170"/>
      <c r="G523" s="170"/>
      <c r="H523" s="170"/>
      <c r="I523" s="170"/>
      <c r="J523" s="1"/>
      <c r="K523" s="1"/>
      <c r="M523" s="174"/>
    </row>
    <row r="524" spans="1:13" ht="18.75" customHeight="1">
      <c r="A524" s="175"/>
      <c r="B524" s="175"/>
      <c r="C524" s="176"/>
      <c r="D524" s="436"/>
      <c r="E524" s="169"/>
      <c r="F524" s="170"/>
      <c r="G524" s="170"/>
      <c r="H524" s="170"/>
      <c r="I524" s="170"/>
      <c r="J524" s="1"/>
      <c r="K524" s="1"/>
      <c r="M524" s="174"/>
    </row>
    <row r="525" spans="1:13" s="21" customFormat="1" ht="18.75">
      <c r="A525" s="1140" t="s">
        <v>12</v>
      </c>
      <c r="B525" s="1140"/>
      <c r="C525" s="1140"/>
      <c r="D525" s="1141" t="s">
        <v>25</v>
      </c>
      <c r="E525" s="1141"/>
      <c r="F525" s="1141"/>
      <c r="G525" s="431" t="s">
        <v>13</v>
      </c>
      <c r="H525" s="431"/>
      <c r="I525" s="431"/>
      <c r="J525" s="20"/>
      <c r="K525" s="19"/>
    </row>
    <row r="527" spans="1:13" s="6" customFormat="1" ht="73.5" customHeight="1">
      <c r="A527" s="1351" t="s">
        <v>14</v>
      </c>
      <c r="B527" s="1351"/>
      <c r="C527" s="1351"/>
      <c r="D527" s="1351"/>
      <c r="E527" s="1351"/>
      <c r="F527" s="1351"/>
      <c r="G527" s="1351"/>
      <c r="H527" s="1351"/>
      <c r="I527" s="1351"/>
      <c r="J527" s="5"/>
      <c r="K527" s="5"/>
    </row>
    <row r="528" spans="1:13" ht="15" customHeight="1">
      <c r="A528" s="1160" t="s">
        <v>23</v>
      </c>
      <c r="B528" s="1160"/>
      <c r="C528" s="119">
        <v>44747</v>
      </c>
      <c r="D528" s="10"/>
      <c r="E528" s="1206" t="s">
        <v>21</v>
      </c>
      <c r="F528" s="1206"/>
      <c r="G528" s="1219"/>
      <c r="H528" s="1219"/>
      <c r="I528" s="1219"/>
      <c r="J528" s="2"/>
      <c r="K528" s="2"/>
    </row>
    <row r="529" spans="1:11" ht="15.75" customHeight="1">
      <c r="A529" s="1213" t="s">
        <v>26</v>
      </c>
      <c r="B529" s="1213"/>
      <c r="C529" s="422" t="s">
        <v>27</v>
      </c>
      <c r="D529" s="12"/>
      <c r="E529" s="1213" t="s">
        <v>20</v>
      </c>
      <c r="F529" s="1213"/>
      <c r="G529" s="1511">
        <v>44743</v>
      </c>
      <c r="H529" s="1511"/>
      <c r="I529" s="1511"/>
      <c r="J529" s="2"/>
      <c r="K529" s="2"/>
    </row>
    <row r="530" spans="1:11" ht="17.25" customHeight="1">
      <c r="A530" s="1213" t="s">
        <v>15</v>
      </c>
      <c r="B530" s="1213"/>
      <c r="C530" s="422" t="s">
        <v>17</v>
      </c>
      <c r="D530" s="12"/>
      <c r="E530" s="1214" t="s">
        <v>18</v>
      </c>
      <c r="F530" s="1215"/>
      <c r="G530" s="1184" t="s">
        <v>348</v>
      </c>
      <c r="H530" s="1184"/>
      <c r="I530" s="1184"/>
      <c r="J530" s="2"/>
      <c r="K530" s="2"/>
    </row>
    <row r="531" spans="1:11" ht="17.25" customHeight="1">
      <c r="A531" s="1213" t="s">
        <v>16</v>
      </c>
      <c r="B531" s="1213"/>
      <c r="C531" s="422">
        <v>90130277</v>
      </c>
      <c r="D531" s="10"/>
      <c r="E531" s="1206" t="s">
        <v>19</v>
      </c>
      <c r="F531" s="1206"/>
      <c r="G531" s="1191" t="s">
        <v>350</v>
      </c>
      <c r="H531" s="1191"/>
      <c r="I531" s="1191"/>
      <c r="J531" s="2"/>
      <c r="K531" s="2"/>
    </row>
    <row r="532" spans="1:11" ht="13.5" customHeight="1">
      <c r="A532" s="1184" t="s">
        <v>0</v>
      </c>
      <c r="B532" s="1184"/>
      <c r="C532" s="33"/>
      <c r="D532" s="8"/>
      <c r="E532" s="426" t="s">
        <v>22</v>
      </c>
      <c r="F532" s="422" t="s">
        <v>42</v>
      </c>
      <c r="G532" s="422" t="s">
        <v>179</v>
      </c>
      <c r="H532" s="1282" t="s">
        <v>175</v>
      </c>
      <c r="I532" s="1282"/>
      <c r="J532" s="4"/>
      <c r="K532" s="1"/>
    </row>
    <row r="533" spans="1:11" ht="18.75">
      <c r="A533" s="1151" t="s">
        <v>1</v>
      </c>
      <c r="B533" s="1153"/>
      <c r="C533" s="1154"/>
      <c r="D533" s="1155" t="s">
        <v>2</v>
      </c>
      <c r="E533" s="1156"/>
      <c r="F533" s="1156"/>
      <c r="G533" s="1157"/>
      <c r="H533" s="173"/>
      <c r="I533" s="97"/>
      <c r="J533" s="1"/>
      <c r="K533" s="1"/>
    </row>
    <row r="534" spans="1:11" ht="18.75">
      <c r="A534" s="416" t="s">
        <v>1</v>
      </c>
      <c r="B534" s="422"/>
      <c r="C534" s="422"/>
      <c r="D534" s="435" t="s">
        <v>2</v>
      </c>
      <c r="E534" s="1184" t="s">
        <v>7</v>
      </c>
      <c r="F534" s="1184"/>
      <c r="G534" s="1184"/>
      <c r="H534" s="1516" t="s">
        <v>10</v>
      </c>
      <c r="I534" s="1516" t="s">
        <v>11</v>
      </c>
      <c r="J534" s="1"/>
      <c r="K534" s="1"/>
    </row>
    <row r="535" spans="1:11" ht="27.75" customHeight="1">
      <c r="A535" s="417" t="s">
        <v>3</v>
      </c>
      <c r="B535" s="417" t="s">
        <v>4</v>
      </c>
      <c r="C535" s="419" t="s">
        <v>5</v>
      </c>
      <c r="D535" s="420" t="s">
        <v>6</v>
      </c>
      <c r="E535" s="1184" t="s">
        <v>8</v>
      </c>
      <c r="F535" s="1184"/>
      <c r="G535" s="98" t="s">
        <v>9</v>
      </c>
      <c r="H535" s="1517"/>
      <c r="I535" s="1517"/>
      <c r="J535" s="1"/>
      <c r="K535" s="1"/>
    </row>
    <row r="536" spans="1:11" ht="30.75" customHeight="1">
      <c r="A536" s="1518"/>
      <c r="B536" s="1183"/>
      <c r="C536" s="1533" t="s">
        <v>347</v>
      </c>
      <c r="D536" s="425" t="s">
        <v>29</v>
      </c>
      <c r="E536" s="1148"/>
      <c r="F536" s="1283"/>
      <c r="G536" s="425"/>
      <c r="H536" s="119">
        <v>44743</v>
      </c>
      <c r="I536" s="32"/>
      <c r="J536" s="1"/>
      <c r="K536" s="1"/>
    </row>
    <row r="537" spans="1:11" ht="37.5" customHeight="1">
      <c r="A537" s="1519"/>
      <c r="B537" s="1520"/>
      <c r="C537" s="1505"/>
      <c r="D537" s="29"/>
      <c r="E537" s="1148" t="s">
        <v>351</v>
      </c>
      <c r="F537" s="1283"/>
      <c r="G537" s="427"/>
      <c r="H537" s="1541" t="s">
        <v>352</v>
      </c>
      <c r="I537" s="1542"/>
      <c r="J537" s="1"/>
      <c r="K537" s="1"/>
    </row>
    <row r="538" spans="1:11" ht="18.75" customHeight="1">
      <c r="A538" s="1519"/>
      <c r="B538" s="1520"/>
      <c r="C538" s="1505"/>
      <c r="D538" s="415"/>
      <c r="E538" s="1148"/>
      <c r="F538" s="1283"/>
      <c r="G538" s="427"/>
      <c r="H538" s="1543"/>
      <c r="I538" s="1544"/>
      <c r="J538" s="1"/>
      <c r="K538" s="1"/>
    </row>
    <row r="539" spans="1:11" ht="18.75" customHeight="1">
      <c r="A539" s="1519"/>
      <c r="B539" s="1520"/>
      <c r="C539" s="1505"/>
      <c r="D539" s="415"/>
      <c r="E539" s="1148"/>
      <c r="F539" s="1283"/>
      <c r="G539" s="427"/>
      <c r="H539" s="1543"/>
      <c r="I539" s="1544"/>
      <c r="J539" s="1"/>
      <c r="K539" s="1"/>
    </row>
    <row r="540" spans="1:11" ht="18.75" customHeight="1">
      <c r="A540" s="1519"/>
      <c r="B540" s="1520"/>
      <c r="C540" s="1505"/>
      <c r="D540" s="415"/>
      <c r="E540" s="1148"/>
      <c r="F540" s="1283"/>
      <c r="G540" s="427"/>
      <c r="H540" s="1543"/>
      <c r="I540" s="1544"/>
      <c r="J540" s="1"/>
      <c r="K540" s="1"/>
    </row>
    <row r="541" spans="1:11" ht="18.75" customHeight="1">
      <c r="A541" s="1519"/>
      <c r="B541" s="1520"/>
      <c r="C541" s="1505"/>
      <c r="D541" s="415"/>
      <c r="E541" s="1148"/>
      <c r="F541" s="1283"/>
      <c r="G541" s="427"/>
      <c r="H541" s="1543"/>
      <c r="I541" s="1544"/>
      <c r="J541" s="1"/>
      <c r="K541" s="1"/>
    </row>
    <row r="542" spans="1:11" ht="18.75" customHeight="1">
      <c r="A542" s="1519"/>
      <c r="B542" s="1520"/>
      <c r="C542" s="1505"/>
      <c r="D542" s="415"/>
      <c r="E542" s="1148"/>
      <c r="F542" s="1283"/>
      <c r="G542" s="427"/>
      <c r="H542" s="1543"/>
      <c r="I542" s="1544"/>
      <c r="J542" s="1"/>
      <c r="K542" s="1"/>
    </row>
    <row r="543" spans="1:11" ht="18.75" customHeight="1">
      <c r="A543" s="1519"/>
      <c r="B543" s="1520"/>
      <c r="C543" s="1505"/>
      <c r="D543" s="415"/>
      <c r="E543" s="1148"/>
      <c r="F543" s="1283"/>
      <c r="G543" s="427"/>
      <c r="H543" s="1543"/>
      <c r="I543" s="1544"/>
      <c r="J543" s="1"/>
      <c r="K543" s="1"/>
    </row>
    <row r="544" spans="1:11" ht="18.75" customHeight="1">
      <c r="A544" s="1519"/>
      <c r="B544" s="1520"/>
      <c r="C544" s="1505"/>
      <c r="D544" s="415"/>
      <c r="E544" s="1148"/>
      <c r="F544" s="1283"/>
      <c r="G544" s="427"/>
      <c r="H544" s="1543"/>
      <c r="I544" s="1544"/>
      <c r="J544" s="1"/>
      <c r="K544" s="1"/>
    </row>
    <row r="545" spans="1:13" ht="18.75" customHeight="1">
      <c r="A545" s="1519"/>
      <c r="B545" s="1520"/>
      <c r="C545" s="1505"/>
      <c r="D545" s="415"/>
      <c r="E545" s="1148"/>
      <c r="F545" s="1283"/>
      <c r="G545" s="427"/>
      <c r="H545" s="1543"/>
      <c r="I545" s="1544"/>
      <c r="J545" s="1"/>
      <c r="K545" s="1"/>
    </row>
    <row r="546" spans="1:13" ht="15.75" customHeight="1">
      <c r="A546" s="1519"/>
      <c r="B546" s="1520"/>
      <c r="C546" s="1505"/>
      <c r="D546" s="415"/>
      <c r="E546" s="1148"/>
      <c r="F546" s="1283"/>
      <c r="G546" s="427"/>
      <c r="H546" s="1545"/>
      <c r="I546" s="1546"/>
    </row>
    <row r="547" spans="1:13" ht="18.75" customHeight="1">
      <c r="A547" s="1521"/>
      <c r="B547" s="1522"/>
      <c r="C547" s="1506"/>
      <c r="D547" s="415"/>
      <c r="E547" s="1148"/>
      <c r="F547" s="1283"/>
      <c r="G547" s="432"/>
      <c r="H547" s="434"/>
      <c r="I547" s="179"/>
      <c r="J547" s="1"/>
      <c r="K547" s="1"/>
      <c r="M547" s="174"/>
    </row>
    <row r="548" spans="1:13" ht="18.75" customHeight="1">
      <c r="A548" s="175"/>
      <c r="B548" s="175"/>
      <c r="C548" s="176"/>
      <c r="D548" s="436"/>
      <c r="E548" s="169"/>
      <c r="F548" s="170"/>
      <c r="G548" s="170"/>
      <c r="H548" s="170"/>
      <c r="I548" s="170"/>
      <c r="J548" s="1"/>
      <c r="K548" s="1"/>
      <c r="M548" s="174"/>
    </row>
    <row r="549" spans="1:13" ht="18.75" customHeight="1">
      <c r="A549" s="175"/>
      <c r="B549" s="175"/>
      <c r="C549" s="176"/>
      <c r="D549" s="436"/>
      <c r="E549" s="169"/>
      <c r="F549" s="170"/>
      <c r="G549" s="170"/>
      <c r="H549" s="170"/>
      <c r="I549" s="170"/>
      <c r="J549" s="1"/>
      <c r="K549" s="1"/>
      <c r="M549" s="174"/>
    </row>
    <row r="550" spans="1:13" s="21" customFormat="1" ht="18.75">
      <c r="A550" s="1140" t="s">
        <v>12</v>
      </c>
      <c r="B550" s="1140"/>
      <c r="C550" s="1140"/>
      <c r="D550" s="1141" t="s">
        <v>25</v>
      </c>
      <c r="E550" s="1141"/>
      <c r="F550" s="1141"/>
      <c r="G550" s="431" t="s">
        <v>13</v>
      </c>
      <c r="H550" s="431"/>
      <c r="I550" s="431"/>
      <c r="J550" s="20"/>
      <c r="K550" s="19"/>
    </row>
    <row r="551" spans="1:13" s="6" customFormat="1" ht="73.5" customHeight="1">
      <c r="A551" s="1351" t="s">
        <v>14</v>
      </c>
      <c r="B551" s="1351"/>
      <c r="C551" s="1351"/>
      <c r="D551" s="1351"/>
      <c r="E551" s="1351"/>
      <c r="F551" s="1351"/>
      <c r="G551" s="1351"/>
      <c r="H551" s="1351"/>
      <c r="I551" s="1351"/>
      <c r="J551" s="5"/>
      <c r="K551" s="5"/>
    </row>
    <row r="552" spans="1:13" ht="15" customHeight="1">
      <c r="A552" s="1160" t="s">
        <v>23</v>
      </c>
      <c r="B552" s="1160"/>
      <c r="C552" s="119">
        <v>45369</v>
      </c>
      <c r="D552" s="10"/>
      <c r="E552" s="1206" t="s">
        <v>21</v>
      </c>
      <c r="F552" s="1206"/>
      <c r="G552" s="1219"/>
      <c r="H552" s="1219"/>
      <c r="I552" s="1219"/>
      <c r="J552" s="2"/>
      <c r="K552" s="2"/>
    </row>
    <row r="553" spans="1:13" ht="15.75" customHeight="1">
      <c r="A553" s="1213" t="s">
        <v>26</v>
      </c>
      <c r="B553" s="1213"/>
      <c r="C553" s="422" t="s">
        <v>27</v>
      </c>
      <c r="D553" s="12"/>
      <c r="E553" s="1213" t="s">
        <v>20</v>
      </c>
      <c r="F553" s="1213"/>
      <c r="G553" s="1511">
        <v>45352</v>
      </c>
      <c r="H553" s="1511"/>
      <c r="I553" s="1511"/>
      <c r="J553" s="2"/>
      <c r="K553" s="2"/>
    </row>
    <row r="554" spans="1:13" ht="17.25" customHeight="1">
      <c r="A554" s="1213" t="s">
        <v>15</v>
      </c>
      <c r="B554" s="1213"/>
      <c r="C554" s="422" t="s">
        <v>17</v>
      </c>
      <c r="D554" s="12"/>
      <c r="E554" s="1214" t="s">
        <v>18</v>
      </c>
      <c r="F554" s="1215"/>
      <c r="G554" s="1184" t="s">
        <v>671</v>
      </c>
      <c r="H554" s="1184"/>
      <c r="I554" s="1184"/>
      <c r="J554" s="2"/>
      <c r="K554" s="2"/>
    </row>
    <row r="555" spans="1:13" ht="17.25" customHeight="1">
      <c r="A555" s="1213" t="s">
        <v>16</v>
      </c>
      <c r="B555" s="1213"/>
      <c r="C555" s="422">
        <v>90134472</v>
      </c>
      <c r="D555" s="10"/>
      <c r="E555" s="1206" t="s">
        <v>19</v>
      </c>
      <c r="F555" s="1206"/>
      <c r="G555" s="1191" t="s">
        <v>672</v>
      </c>
      <c r="H555" s="1191"/>
      <c r="I555" s="1191"/>
      <c r="J555" s="2"/>
      <c r="K555" s="2"/>
    </row>
    <row r="556" spans="1:13" ht="13.5" customHeight="1">
      <c r="A556" s="1184" t="s">
        <v>0</v>
      </c>
      <c r="B556" s="1184"/>
      <c r="C556" s="33">
        <v>8220313260637</v>
      </c>
      <c r="D556" s="8"/>
      <c r="E556" s="426" t="s">
        <v>22</v>
      </c>
      <c r="F556" s="422" t="s">
        <v>87</v>
      </c>
      <c r="G556" s="422" t="s">
        <v>179</v>
      </c>
      <c r="H556" s="1282" t="s">
        <v>673</v>
      </c>
      <c r="I556" s="1282"/>
      <c r="J556" s="4"/>
      <c r="K556" s="1"/>
    </row>
    <row r="557" spans="1:13" ht="18.75">
      <c r="A557" s="1151" t="s">
        <v>1</v>
      </c>
      <c r="B557" s="1153"/>
      <c r="C557" s="1154"/>
      <c r="D557" s="1155" t="s">
        <v>2</v>
      </c>
      <c r="E557" s="1156"/>
      <c r="F557" s="1156"/>
      <c r="G557" s="1157"/>
      <c r="H557" s="173"/>
      <c r="I557" s="97"/>
      <c r="J557" s="1"/>
      <c r="K557" s="1"/>
    </row>
    <row r="558" spans="1:13" ht="18.75">
      <c r="A558" s="416" t="s">
        <v>1</v>
      </c>
      <c r="B558" s="422"/>
      <c r="C558" s="422"/>
      <c r="D558" s="435" t="s">
        <v>2</v>
      </c>
      <c r="E558" s="1184" t="s">
        <v>7</v>
      </c>
      <c r="F558" s="1184"/>
      <c r="G558" s="1184"/>
      <c r="H558" s="1516" t="s">
        <v>10</v>
      </c>
      <c r="I558" s="1516" t="s">
        <v>11</v>
      </c>
      <c r="J558" s="1"/>
      <c r="K558" s="1"/>
    </row>
    <row r="559" spans="1:13" ht="27.75" customHeight="1">
      <c r="A559" s="417" t="s">
        <v>3</v>
      </c>
      <c r="B559" s="417" t="s">
        <v>4</v>
      </c>
      <c r="C559" s="419" t="s">
        <v>5</v>
      </c>
      <c r="D559" s="420" t="s">
        <v>6</v>
      </c>
      <c r="E559" s="1184" t="s">
        <v>8</v>
      </c>
      <c r="F559" s="1184"/>
      <c r="G559" s="98" t="s">
        <v>9</v>
      </c>
      <c r="H559" s="1517"/>
      <c r="I559" s="1517"/>
      <c r="J559" s="1"/>
      <c r="K559" s="1"/>
    </row>
    <row r="560" spans="1:13" ht="30.75" customHeight="1">
      <c r="A560" s="1518"/>
      <c r="B560" s="1183"/>
      <c r="C560" s="1533"/>
      <c r="D560" s="425" t="s">
        <v>29</v>
      </c>
      <c r="E560" s="1148" t="s">
        <v>664</v>
      </c>
      <c r="F560" s="1283"/>
      <c r="G560" s="425"/>
      <c r="H560" s="119" t="s">
        <v>675</v>
      </c>
      <c r="I560" s="32"/>
      <c r="J560" s="1"/>
      <c r="K560" s="1"/>
    </row>
    <row r="561" spans="1:13" ht="18.75" customHeight="1">
      <c r="A561" s="1519"/>
      <c r="B561" s="1520"/>
      <c r="C561" s="1505"/>
      <c r="D561" s="29">
        <v>1210</v>
      </c>
      <c r="E561" s="424" t="s">
        <v>71</v>
      </c>
      <c r="F561" s="1241" t="s">
        <v>668</v>
      </c>
      <c r="G561" s="1242"/>
      <c r="H561" s="1584">
        <v>3570</v>
      </c>
      <c r="I561" s="1562"/>
      <c r="J561" s="1"/>
      <c r="K561" s="1"/>
    </row>
    <row r="562" spans="1:13" ht="18.75" customHeight="1">
      <c r="A562" s="1519"/>
      <c r="B562" s="1520"/>
      <c r="C562" s="1505"/>
      <c r="D562" s="415"/>
      <c r="E562" s="424"/>
      <c r="F562" s="1196"/>
      <c r="G562" s="1197"/>
      <c r="H562" s="1585"/>
      <c r="I562" s="1562"/>
      <c r="J562" s="1"/>
      <c r="K562" s="1"/>
    </row>
    <row r="563" spans="1:13" ht="18.75" customHeight="1">
      <c r="A563" s="1519"/>
      <c r="B563" s="1520"/>
      <c r="C563" s="1505"/>
      <c r="D563" s="415">
        <v>1210</v>
      </c>
      <c r="E563" s="1235" t="s">
        <v>669</v>
      </c>
      <c r="F563" s="1236"/>
      <c r="G563" s="1237"/>
      <c r="H563" s="1584">
        <v>3628</v>
      </c>
      <c r="I563" s="1562"/>
      <c r="J563" s="1"/>
      <c r="K563" s="1"/>
    </row>
    <row r="564" spans="1:13" ht="18.75" customHeight="1">
      <c r="A564" s="1519"/>
      <c r="B564" s="1520"/>
      <c r="C564" s="1505"/>
      <c r="D564" s="415"/>
      <c r="E564" s="1238"/>
      <c r="F564" s="1239"/>
      <c r="G564" s="1240"/>
      <c r="H564" s="1585"/>
      <c r="I564" s="1562"/>
      <c r="J564" s="1"/>
      <c r="K564" s="1"/>
    </row>
    <row r="565" spans="1:13" ht="18.75" customHeight="1">
      <c r="A565" s="1519"/>
      <c r="B565" s="1520"/>
      <c r="C565" s="1505"/>
      <c r="D565" s="415"/>
      <c r="E565" s="424"/>
      <c r="F565" s="428"/>
      <c r="G565" s="427"/>
      <c r="H565" s="428"/>
      <c r="I565" s="1562"/>
      <c r="J565" s="1"/>
      <c r="K565" s="1"/>
    </row>
    <row r="566" spans="1:13" ht="18.75" customHeight="1">
      <c r="A566" s="1519"/>
      <c r="B566" s="1520"/>
      <c r="C566" s="1505"/>
      <c r="D566" s="415"/>
      <c r="E566" s="424"/>
      <c r="F566" s="428"/>
      <c r="G566" s="427"/>
      <c r="H566" s="428"/>
      <c r="I566" s="1562"/>
      <c r="J566" s="1"/>
      <c r="K566" s="1"/>
    </row>
    <row r="567" spans="1:13" ht="18.75" customHeight="1">
      <c r="A567" s="1519"/>
      <c r="B567" s="1520"/>
      <c r="C567" s="1505"/>
      <c r="D567" s="415"/>
      <c r="E567" s="424"/>
      <c r="F567" s="428"/>
      <c r="G567" s="427"/>
      <c r="H567" s="428"/>
      <c r="I567" s="1562"/>
      <c r="J567" s="1"/>
      <c r="K567" s="1"/>
    </row>
    <row r="568" spans="1:13" ht="18.75" customHeight="1">
      <c r="A568" s="1519"/>
      <c r="B568" s="1520"/>
      <c r="C568" s="1505"/>
      <c r="D568" s="415"/>
      <c r="E568" s="424"/>
      <c r="F568" s="1241" t="s">
        <v>670</v>
      </c>
      <c r="G568" s="1242"/>
      <c r="H568" s="1584">
        <v>7198</v>
      </c>
      <c r="I568" s="1562"/>
      <c r="J568" s="1"/>
      <c r="K568" s="1"/>
    </row>
    <row r="569" spans="1:13" ht="18.75" customHeight="1">
      <c r="A569" s="1519"/>
      <c r="B569" s="1520"/>
      <c r="C569" s="1505"/>
      <c r="D569" s="415"/>
      <c r="E569" s="424"/>
      <c r="F569" s="1196"/>
      <c r="G569" s="1197"/>
      <c r="H569" s="1585"/>
      <c r="I569" s="1562"/>
      <c r="J569" s="1"/>
      <c r="K569" s="1"/>
    </row>
    <row r="570" spans="1:13" ht="18.75" customHeight="1">
      <c r="A570" s="1519"/>
      <c r="B570" s="1520"/>
      <c r="C570" s="1505"/>
      <c r="D570" s="415"/>
      <c r="E570" s="424"/>
      <c r="F570" s="428"/>
      <c r="G570" s="427"/>
      <c r="H570" s="428"/>
      <c r="I570" s="1562"/>
      <c r="J570" s="1"/>
      <c r="K570" s="1"/>
    </row>
    <row r="571" spans="1:13" ht="18.75" customHeight="1">
      <c r="A571" s="1519"/>
      <c r="B571" s="1520"/>
      <c r="C571" s="1505"/>
      <c r="D571" s="415"/>
      <c r="E571" s="424"/>
      <c r="F571" s="429"/>
      <c r="G571" s="427"/>
      <c r="H571" s="428"/>
      <c r="I571" s="1562"/>
      <c r="J571" s="1"/>
      <c r="K571" s="1"/>
    </row>
    <row r="572" spans="1:13" ht="15.75" customHeight="1">
      <c r="A572" s="1519"/>
      <c r="B572" s="1520"/>
      <c r="C572" s="1505"/>
      <c r="D572" s="415"/>
      <c r="E572" s="424"/>
      <c r="F572" s="428"/>
      <c r="G572" s="427"/>
      <c r="H572" s="428"/>
      <c r="I572" s="1562"/>
    </row>
    <row r="573" spans="1:13" ht="18.75" customHeight="1">
      <c r="A573" s="1521"/>
      <c r="B573" s="1522"/>
      <c r="C573" s="1506"/>
      <c r="D573" s="415"/>
      <c r="E573" s="423"/>
      <c r="F573" s="430"/>
      <c r="G573" s="432"/>
      <c r="H573" s="434"/>
      <c r="I573" s="179"/>
      <c r="J573" s="1"/>
      <c r="K573" s="1"/>
      <c r="M573" s="174"/>
    </row>
    <row r="574" spans="1:13" ht="18.75" customHeight="1">
      <c r="A574" s="175"/>
      <c r="B574" s="175"/>
      <c r="C574" s="176"/>
      <c r="D574" s="436"/>
      <c r="E574" s="169"/>
      <c r="F574" s="170"/>
      <c r="G574" s="170"/>
      <c r="H574" s="170"/>
      <c r="I574" s="170"/>
      <c r="J574" s="1"/>
      <c r="K574" s="1"/>
      <c r="M574" s="174"/>
    </row>
    <row r="575" spans="1:13" ht="18.75" customHeight="1">
      <c r="A575" s="175"/>
      <c r="B575" s="175"/>
      <c r="C575" s="176"/>
      <c r="D575" s="436"/>
      <c r="E575" s="169"/>
      <c r="F575" s="170"/>
      <c r="G575" s="170"/>
      <c r="H575" s="170"/>
      <c r="I575" s="170"/>
      <c r="J575" s="1"/>
      <c r="K575" s="1"/>
      <c r="M575" s="174"/>
    </row>
    <row r="576" spans="1:13" s="21" customFormat="1" ht="18.75">
      <c r="A576" s="1140" t="s">
        <v>12</v>
      </c>
      <c r="B576" s="1140"/>
      <c r="C576" s="1140"/>
      <c r="D576" s="1141" t="s">
        <v>25</v>
      </c>
      <c r="E576" s="1141"/>
      <c r="F576" s="1141"/>
      <c r="G576" s="431" t="s">
        <v>13</v>
      </c>
      <c r="H576" s="431"/>
      <c r="I576" s="431"/>
      <c r="J576" s="20"/>
      <c r="K576" s="19"/>
    </row>
    <row r="577" spans="1:11" s="6" customFormat="1" ht="73.5" customHeight="1">
      <c r="A577" s="1351" t="s">
        <v>14</v>
      </c>
      <c r="B577" s="1351"/>
      <c r="C577" s="1351"/>
      <c r="D577" s="1351"/>
      <c r="E577" s="1351"/>
      <c r="F577" s="1351"/>
      <c r="G577" s="1351"/>
      <c r="H577" s="1351"/>
      <c r="I577" s="1351"/>
      <c r="J577" s="5"/>
      <c r="K577" s="5"/>
    </row>
    <row r="578" spans="1:11" ht="15" customHeight="1">
      <c r="A578" s="1160" t="s">
        <v>23</v>
      </c>
      <c r="B578" s="1160"/>
      <c r="C578" s="119">
        <v>44747</v>
      </c>
      <c r="D578" s="10"/>
      <c r="E578" s="1206" t="s">
        <v>21</v>
      </c>
      <c r="F578" s="1206"/>
      <c r="G578" s="1219"/>
      <c r="H578" s="1219"/>
      <c r="I578" s="1219"/>
      <c r="J578" s="2"/>
      <c r="K578" s="2"/>
    </row>
    <row r="579" spans="1:11" ht="15.75" customHeight="1">
      <c r="A579" s="1213" t="s">
        <v>26</v>
      </c>
      <c r="B579" s="1213"/>
      <c r="C579" s="422" t="s">
        <v>27</v>
      </c>
      <c r="D579" s="12"/>
      <c r="E579" s="1213" t="s">
        <v>20</v>
      </c>
      <c r="F579" s="1213"/>
      <c r="G579" s="1511">
        <v>44743</v>
      </c>
      <c r="H579" s="1511"/>
      <c r="I579" s="1511"/>
      <c r="J579" s="2"/>
      <c r="K579" s="2"/>
    </row>
    <row r="580" spans="1:11" ht="17.25" customHeight="1">
      <c r="A580" s="1213" t="s">
        <v>15</v>
      </c>
      <c r="B580" s="1213"/>
      <c r="C580" s="422" t="s">
        <v>17</v>
      </c>
      <c r="D580" s="12"/>
      <c r="E580" s="1214" t="s">
        <v>18</v>
      </c>
      <c r="F580" s="1215"/>
      <c r="G580" s="1184" t="s">
        <v>348</v>
      </c>
      <c r="H580" s="1184"/>
      <c r="I580" s="1184"/>
      <c r="J580" s="2"/>
      <c r="K580" s="2"/>
    </row>
    <row r="581" spans="1:11" ht="17.25" customHeight="1">
      <c r="A581" s="1213" t="s">
        <v>16</v>
      </c>
      <c r="B581" s="1213"/>
      <c r="C581" s="422">
        <v>90130277</v>
      </c>
      <c r="D581" s="10"/>
      <c r="E581" s="1206" t="s">
        <v>19</v>
      </c>
      <c r="F581" s="1206"/>
      <c r="G581" s="1191" t="s">
        <v>350</v>
      </c>
      <c r="H581" s="1191"/>
      <c r="I581" s="1191"/>
      <c r="J581" s="2"/>
      <c r="K581" s="2"/>
    </row>
    <row r="582" spans="1:11" ht="13.5" customHeight="1">
      <c r="A582" s="1184" t="s">
        <v>0</v>
      </c>
      <c r="B582" s="1184"/>
      <c r="C582" s="33"/>
      <c r="D582" s="8"/>
      <c r="E582" s="426" t="s">
        <v>22</v>
      </c>
      <c r="F582" s="422" t="s">
        <v>42</v>
      </c>
      <c r="G582" s="422" t="s">
        <v>179</v>
      </c>
      <c r="H582" s="1282" t="s">
        <v>175</v>
      </c>
      <c r="I582" s="1282"/>
      <c r="J582" s="4"/>
      <c r="K582" s="1"/>
    </row>
    <row r="583" spans="1:11" ht="18.75">
      <c r="A583" s="1151" t="s">
        <v>1</v>
      </c>
      <c r="B583" s="1153"/>
      <c r="C583" s="1154"/>
      <c r="D583" s="1155" t="s">
        <v>2</v>
      </c>
      <c r="E583" s="1156"/>
      <c r="F583" s="1156"/>
      <c r="G583" s="1157"/>
      <c r="H583" s="173"/>
      <c r="I583" s="97"/>
      <c r="J583" s="1"/>
      <c r="K583" s="1"/>
    </row>
    <row r="584" spans="1:11" ht="18.75">
      <c r="A584" s="416" t="s">
        <v>1</v>
      </c>
      <c r="B584" s="422"/>
      <c r="C584" s="422"/>
      <c r="D584" s="435" t="s">
        <v>2</v>
      </c>
      <c r="E584" s="1184" t="s">
        <v>7</v>
      </c>
      <c r="F584" s="1184"/>
      <c r="G584" s="1184"/>
      <c r="H584" s="1516" t="s">
        <v>10</v>
      </c>
      <c r="I584" s="1516" t="s">
        <v>11</v>
      </c>
      <c r="J584" s="1"/>
      <c r="K584" s="1"/>
    </row>
    <row r="585" spans="1:11" ht="27.75" customHeight="1">
      <c r="A585" s="417" t="s">
        <v>3</v>
      </c>
      <c r="B585" s="417" t="s">
        <v>4</v>
      </c>
      <c r="C585" s="419" t="s">
        <v>5</v>
      </c>
      <c r="D585" s="420" t="s">
        <v>6</v>
      </c>
      <c r="E585" s="1184" t="s">
        <v>8</v>
      </c>
      <c r="F585" s="1184"/>
      <c r="G585" s="98" t="s">
        <v>9</v>
      </c>
      <c r="H585" s="1517"/>
      <c r="I585" s="1517"/>
      <c r="J585" s="1"/>
      <c r="K585" s="1"/>
    </row>
    <row r="586" spans="1:11" ht="30.75" customHeight="1">
      <c r="A586" s="1518"/>
      <c r="B586" s="1183"/>
      <c r="C586" s="1533" t="s">
        <v>347</v>
      </c>
      <c r="D586" s="425" t="s">
        <v>29</v>
      </c>
      <c r="E586" s="1148"/>
      <c r="F586" s="1283"/>
      <c r="G586" s="425"/>
      <c r="H586" s="119">
        <v>44743</v>
      </c>
      <c r="I586" s="32"/>
      <c r="J586" s="1"/>
      <c r="K586" s="1"/>
    </row>
    <row r="587" spans="1:11" ht="37.5" customHeight="1">
      <c r="A587" s="1519"/>
      <c r="B587" s="1520"/>
      <c r="C587" s="1505"/>
      <c r="D587" s="29"/>
      <c r="E587" s="1148" t="s">
        <v>351</v>
      </c>
      <c r="F587" s="1283"/>
      <c r="G587" s="427"/>
      <c r="H587" s="1541" t="s">
        <v>352</v>
      </c>
      <c r="I587" s="1542"/>
      <c r="J587" s="1"/>
      <c r="K587" s="1"/>
    </row>
    <row r="588" spans="1:11" ht="18.75" customHeight="1">
      <c r="A588" s="1519"/>
      <c r="B588" s="1520"/>
      <c r="C588" s="1505"/>
      <c r="D588" s="415"/>
      <c r="E588" s="1148"/>
      <c r="F588" s="1283"/>
      <c r="G588" s="427"/>
      <c r="H588" s="1543"/>
      <c r="I588" s="1544"/>
      <c r="J588" s="1"/>
      <c r="K588" s="1"/>
    </row>
    <row r="589" spans="1:11" ht="18.75" customHeight="1">
      <c r="A589" s="1519"/>
      <c r="B589" s="1520"/>
      <c r="C589" s="1505"/>
      <c r="D589" s="415"/>
      <c r="E589" s="1148"/>
      <c r="F589" s="1283"/>
      <c r="G589" s="427"/>
      <c r="H589" s="1543"/>
      <c r="I589" s="1544"/>
      <c r="J589" s="1"/>
      <c r="K589" s="1"/>
    </row>
    <row r="590" spans="1:11" ht="18.75" customHeight="1">
      <c r="A590" s="1519"/>
      <c r="B590" s="1520"/>
      <c r="C590" s="1505"/>
      <c r="D590" s="415"/>
      <c r="E590" s="1148"/>
      <c r="F590" s="1283"/>
      <c r="G590" s="427"/>
      <c r="H590" s="1543"/>
      <c r="I590" s="1544"/>
      <c r="J590" s="1"/>
      <c r="K590" s="1"/>
    </row>
    <row r="591" spans="1:11" ht="18.75" customHeight="1">
      <c r="A591" s="1519"/>
      <c r="B591" s="1520"/>
      <c r="C591" s="1505"/>
      <c r="D591" s="415"/>
      <c r="E591" s="1148"/>
      <c r="F591" s="1283"/>
      <c r="G591" s="427"/>
      <c r="H591" s="1543"/>
      <c r="I591" s="1544"/>
      <c r="J591" s="1"/>
      <c r="K591" s="1"/>
    </row>
    <row r="592" spans="1:11" ht="18.75" customHeight="1">
      <c r="A592" s="1519"/>
      <c r="B592" s="1520"/>
      <c r="C592" s="1505"/>
      <c r="D592" s="415"/>
      <c r="E592" s="1148"/>
      <c r="F592" s="1283"/>
      <c r="G592" s="427"/>
      <c r="H592" s="1543"/>
      <c r="I592" s="1544"/>
      <c r="J592" s="1"/>
      <c r="K592" s="1"/>
    </row>
    <row r="593" spans="1:13" ht="18.75" customHeight="1">
      <c r="A593" s="1519"/>
      <c r="B593" s="1520"/>
      <c r="C593" s="1505"/>
      <c r="D593" s="415"/>
      <c r="E593" s="1148"/>
      <c r="F593" s="1283"/>
      <c r="G593" s="427"/>
      <c r="H593" s="1543"/>
      <c r="I593" s="1544"/>
      <c r="J593" s="1"/>
      <c r="K593" s="1"/>
    </row>
    <row r="594" spans="1:13" ht="18.75" customHeight="1">
      <c r="A594" s="1519"/>
      <c r="B594" s="1520"/>
      <c r="C594" s="1505"/>
      <c r="D594" s="415"/>
      <c r="E594" s="1148"/>
      <c r="F594" s="1283"/>
      <c r="G594" s="427"/>
      <c r="H594" s="1543"/>
      <c r="I594" s="1544"/>
      <c r="J594" s="1"/>
      <c r="K594" s="1"/>
    </row>
    <row r="595" spans="1:13" ht="18.75" customHeight="1">
      <c r="A595" s="1519"/>
      <c r="B595" s="1520"/>
      <c r="C595" s="1505"/>
      <c r="D595" s="415"/>
      <c r="E595" s="1148"/>
      <c r="F595" s="1283"/>
      <c r="G595" s="427"/>
      <c r="H595" s="1543"/>
      <c r="I595" s="1544"/>
      <c r="J595" s="1"/>
      <c r="K595" s="1"/>
    </row>
    <row r="596" spans="1:13" ht="15.75" customHeight="1">
      <c r="A596" s="1519"/>
      <c r="B596" s="1520"/>
      <c r="C596" s="1505"/>
      <c r="D596" s="415"/>
      <c r="E596" s="1148"/>
      <c r="F596" s="1283"/>
      <c r="G596" s="427"/>
      <c r="H596" s="1545"/>
      <c r="I596" s="1546"/>
    </row>
    <row r="597" spans="1:13" ht="18.75" customHeight="1">
      <c r="A597" s="1521"/>
      <c r="B597" s="1522"/>
      <c r="C597" s="1506"/>
      <c r="D597" s="415"/>
      <c r="E597" s="1148"/>
      <c r="F597" s="1283"/>
      <c r="G597" s="432"/>
      <c r="H597" s="434"/>
      <c r="I597" s="179"/>
      <c r="J597" s="1"/>
      <c r="K597" s="1"/>
      <c r="M597" s="174"/>
    </row>
    <row r="598" spans="1:13" ht="18.75" customHeight="1">
      <c r="A598" s="175"/>
      <c r="B598" s="175"/>
      <c r="C598" s="176"/>
      <c r="D598" s="436"/>
      <c r="E598" s="169"/>
      <c r="F598" s="170"/>
      <c r="G598" s="170"/>
      <c r="H598" s="170"/>
      <c r="I598" s="170"/>
      <c r="J598" s="1"/>
      <c r="K598" s="1"/>
      <c r="M598" s="174"/>
    </row>
    <row r="599" spans="1:13" ht="18.75" customHeight="1">
      <c r="A599" s="175"/>
      <c r="B599" s="175"/>
      <c r="C599" s="176"/>
      <c r="D599" s="436"/>
      <c r="E599" s="169"/>
      <c r="F599" s="170"/>
      <c r="G599" s="170"/>
      <c r="H599" s="170"/>
      <c r="I599" s="170"/>
      <c r="J599" s="1"/>
      <c r="K599" s="1"/>
      <c r="M599" s="174"/>
    </row>
    <row r="600" spans="1:13" s="21" customFormat="1" ht="18.75">
      <c r="A600" s="1140" t="s">
        <v>12</v>
      </c>
      <c r="B600" s="1140"/>
      <c r="C600" s="1140"/>
      <c r="D600" s="1141" t="s">
        <v>25</v>
      </c>
      <c r="E600" s="1141"/>
      <c r="F600" s="1141"/>
      <c r="G600" s="431" t="s">
        <v>13</v>
      </c>
      <c r="H600" s="431"/>
      <c r="I600" s="431"/>
      <c r="J600" s="20"/>
      <c r="K600" s="19"/>
    </row>
    <row r="602" spans="1:13" s="6" customFormat="1" ht="73.5" customHeight="1">
      <c r="A602" s="1351" t="s">
        <v>14</v>
      </c>
      <c r="B602" s="1351"/>
      <c r="C602" s="1351"/>
      <c r="D602" s="1351"/>
      <c r="E602" s="1351"/>
      <c r="F602" s="1351"/>
      <c r="G602" s="1351"/>
      <c r="H602" s="1351"/>
      <c r="I602" s="1351"/>
      <c r="J602" s="5"/>
      <c r="K602" s="5"/>
    </row>
    <row r="603" spans="1:13" ht="15" customHeight="1">
      <c r="A603" s="1160" t="s">
        <v>23</v>
      </c>
      <c r="B603" s="1160"/>
      <c r="C603" s="119">
        <v>44747</v>
      </c>
      <c r="D603" s="10"/>
      <c r="E603" s="1206" t="s">
        <v>21</v>
      </c>
      <c r="F603" s="1206"/>
      <c r="G603" s="1219"/>
      <c r="H603" s="1219"/>
      <c r="I603" s="1219"/>
      <c r="J603" s="2"/>
      <c r="K603" s="2"/>
    </row>
    <row r="604" spans="1:13" ht="15.75" customHeight="1">
      <c r="A604" s="1213" t="s">
        <v>26</v>
      </c>
      <c r="B604" s="1213"/>
      <c r="C604" s="422" t="s">
        <v>27</v>
      </c>
      <c r="D604" s="12"/>
      <c r="E604" s="1213" t="s">
        <v>20</v>
      </c>
      <c r="F604" s="1213"/>
      <c r="G604" s="1511">
        <v>44743</v>
      </c>
      <c r="H604" s="1511"/>
      <c r="I604" s="1511"/>
      <c r="J604" s="2"/>
      <c r="K604" s="2"/>
    </row>
    <row r="605" spans="1:13" ht="17.25" customHeight="1">
      <c r="A605" s="1213" t="s">
        <v>15</v>
      </c>
      <c r="B605" s="1213"/>
      <c r="C605" s="422" t="s">
        <v>17</v>
      </c>
      <c r="D605" s="12"/>
      <c r="E605" s="1214" t="s">
        <v>18</v>
      </c>
      <c r="F605" s="1215"/>
      <c r="G605" s="1184" t="s">
        <v>53</v>
      </c>
      <c r="H605" s="1184"/>
      <c r="I605" s="1184"/>
      <c r="J605" s="2"/>
      <c r="K605" s="2"/>
    </row>
    <row r="606" spans="1:13" ht="17.25" customHeight="1">
      <c r="A606" s="1213" t="s">
        <v>16</v>
      </c>
      <c r="B606" s="1213"/>
      <c r="C606" s="422">
        <v>90130271</v>
      </c>
      <c r="D606" s="10"/>
      <c r="E606" s="1206" t="s">
        <v>19</v>
      </c>
      <c r="F606" s="1206"/>
      <c r="G606" s="1191" t="s">
        <v>54</v>
      </c>
      <c r="H606" s="1191"/>
      <c r="I606" s="1191"/>
      <c r="J606" s="2"/>
      <c r="K606" s="2"/>
    </row>
    <row r="607" spans="1:13" ht="13.5" customHeight="1">
      <c r="A607" s="1184" t="s">
        <v>0</v>
      </c>
      <c r="B607" s="1184"/>
      <c r="C607" s="33"/>
      <c r="D607" s="8"/>
      <c r="E607" s="426" t="s">
        <v>22</v>
      </c>
      <c r="F607" s="422" t="s">
        <v>37</v>
      </c>
      <c r="G607" s="422" t="s">
        <v>179</v>
      </c>
      <c r="H607" s="1282" t="s">
        <v>175</v>
      </c>
      <c r="I607" s="1282"/>
      <c r="J607" s="4"/>
      <c r="K607" s="1"/>
    </row>
    <row r="608" spans="1:13" ht="18.75">
      <c r="A608" s="1151" t="s">
        <v>1</v>
      </c>
      <c r="B608" s="1153"/>
      <c r="C608" s="1154"/>
      <c r="D608" s="1155" t="s">
        <v>2</v>
      </c>
      <c r="E608" s="1156"/>
      <c r="F608" s="1156"/>
      <c r="G608" s="1157"/>
      <c r="H608" s="173"/>
      <c r="I608" s="97"/>
      <c r="J608" s="1"/>
      <c r="K608" s="1"/>
    </row>
    <row r="609" spans="1:13" ht="18.75">
      <c r="A609" s="416" t="s">
        <v>1</v>
      </c>
      <c r="B609" s="422"/>
      <c r="C609" s="422"/>
      <c r="D609" s="435" t="s">
        <v>2</v>
      </c>
      <c r="E609" s="1184" t="s">
        <v>7</v>
      </c>
      <c r="F609" s="1184"/>
      <c r="G609" s="1184"/>
      <c r="H609" s="1516" t="s">
        <v>10</v>
      </c>
      <c r="I609" s="1516" t="s">
        <v>11</v>
      </c>
      <c r="J609" s="1"/>
      <c r="K609" s="1"/>
    </row>
    <row r="610" spans="1:13" ht="27.75" customHeight="1">
      <c r="A610" s="417" t="s">
        <v>3</v>
      </c>
      <c r="B610" s="417" t="s">
        <v>4</v>
      </c>
      <c r="C610" s="419" t="s">
        <v>5</v>
      </c>
      <c r="D610" s="420" t="s">
        <v>6</v>
      </c>
      <c r="E610" s="1184" t="s">
        <v>8</v>
      </c>
      <c r="F610" s="1184"/>
      <c r="G610" s="98" t="s">
        <v>9</v>
      </c>
      <c r="H610" s="1517"/>
      <c r="I610" s="1517"/>
      <c r="J610" s="1"/>
      <c r="K610" s="1"/>
    </row>
    <row r="611" spans="1:13" ht="30.75" customHeight="1">
      <c r="A611" s="1518"/>
      <c r="B611" s="1183"/>
      <c r="C611" s="1533" t="s">
        <v>347</v>
      </c>
      <c r="D611" s="425" t="s">
        <v>29</v>
      </c>
      <c r="E611" s="1148"/>
      <c r="F611" s="1283"/>
      <c r="G611" s="425"/>
      <c r="H611" s="119">
        <v>44743</v>
      </c>
      <c r="I611" s="32"/>
      <c r="J611" s="1"/>
      <c r="K611" s="1"/>
    </row>
    <row r="612" spans="1:13" ht="37.5" customHeight="1">
      <c r="A612" s="1519"/>
      <c r="B612" s="1520"/>
      <c r="C612" s="1505"/>
      <c r="D612" s="29"/>
      <c r="E612" s="1148" t="s">
        <v>351</v>
      </c>
      <c r="F612" s="1283"/>
      <c r="G612" s="427"/>
      <c r="H612" s="1541" t="s">
        <v>352</v>
      </c>
      <c r="I612" s="1542"/>
      <c r="J612" s="1"/>
      <c r="K612" s="1"/>
    </row>
    <row r="613" spans="1:13" ht="18.75" customHeight="1">
      <c r="A613" s="1519"/>
      <c r="B613" s="1520"/>
      <c r="C613" s="1505"/>
      <c r="D613" s="415"/>
      <c r="E613" s="1148"/>
      <c r="F613" s="1283"/>
      <c r="G613" s="427"/>
      <c r="H613" s="1543"/>
      <c r="I613" s="1544"/>
      <c r="J613" s="1"/>
      <c r="K613" s="1"/>
    </row>
    <row r="614" spans="1:13" ht="18.75" customHeight="1">
      <c r="A614" s="1519"/>
      <c r="B614" s="1520"/>
      <c r="C614" s="1505"/>
      <c r="D614" s="415"/>
      <c r="E614" s="1148"/>
      <c r="F614" s="1283"/>
      <c r="G614" s="427"/>
      <c r="H614" s="1543"/>
      <c r="I614" s="1544"/>
      <c r="J614" s="1"/>
      <c r="K614" s="1"/>
    </row>
    <row r="615" spans="1:13" ht="18.75" customHeight="1">
      <c r="A615" s="1519"/>
      <c r="B615" s="1520"/>
      <c r="C615" s="1505"/>
      <c r="D615" s="415"/>
      <c r="E615" s="1148"/>
      <c r="F615" s="1283"/>
      <c r="G615" s="427"/>
      <c r="H615" s="1543"/>
      <c r="I615" s="1544"/>
      <c r="J615" s="1"/>
      <c r="K615" s="1"/>
    </row>
    <row r="616" spans="1:13" ht="18.75" customHeight="1">
      <c r="A616" s="1519"/>
      <c r="B616" s="1520"/>
      <c r="C616" s="1505"/>
      <c r="D616" s="415"/>
      <c r="E616" s="1148"/>
      <c r="F616" s="1283"/>
      <c r="G616" s="427"/>
      <c r="H616" s="1543"/>
      <c r="I616" s="1544"/>
      <c r="J616" s="1"/>
      <c r="K616" s="1"/>
    </row>
    <row r="617" spans="1:13" ht="18.75" customHeight="1">
      <c r="A617" s="1519"/>
      <c r="B617" s="1520"/>
      <c r="C617" s="1505"/>
      <c r="D617" s="415"/>
      <c r="E617" s="1148"/>
      <c r="F617" s="1283"/>
      <c r="G617" s="427"/>
      <c r="H617" s="1543"/>
      <c r="I617" s="1544"/>
      <c r="J617" s="1"/>
      <c r="K617" s="1"/>
    </row>
    <row r="618" spans="1:13" ht="18.75" customHeight="1">
      <c r="A618" s="1519"/>
      <c r="B618" s="1520"/>
      <c r="C618" s="1505"/>
      <c r="D618" s="415"/>
      <c r="E618" s="1148"/>
      <c r="F618" s="1283"/>
      <c r="G618" s="427"/>
      <c r="H618" s="1543"/>
      <c r="I618" s="1544"/>
      <c r="J618" s="1"/>
      <c r="K618" s="1"/>
    </row>
    <row r="619" spans="1:13" ht="18.75" customHeight="1">
      <c r="A619" s="1519"/>
      <c r="B619" s="1520"/>
      <c r="C619" s="1505"/>
      <c r="D619" s="415"/>
      <c r="E619" s="1148"/>
      <c r="F619" s="1283"/>
      <c r="G619" s="427"/>
      <c r="H619" s="1543"/>
      <c r="I619" s="1544"/>
      <c r="J619" s="1"/>
      <c r="K619" s="1"/>
    </row>
    <row r="620" spans="1:13" ht="18.75" customHeight="1">
      <c r="A620" s="1519"/>
      <c r="B620" s="1520"/>
      <c r="C620" s="1505"/>
      <c r="D620" s="415"/>
      <c r="E620" s="1148"/>
      <c r="F620" s="1283"/>
      <c r="G620" s="427"/>
      <c r="H620" s="1543"/>
      <c r="I620" s="1544"/>
      <c r="J620" s="1"/>
      <c r="K620" s="1"/>
    </row>
    <row r="621" spans="1:13" ht="15.75" customHeight="1">
      <c r="A621" s="1519"/>
      <c r="B621" s="1520"/>
      <c r="C621" s="1505"/>
      <c r="D621" s="415"/>
      <c r="E621" s="1148"/>
      <c r="F621" s="1283"/>
      <c r="G621" s="427"/>
      <c r="H621" s="1545"/>
      <c r="I621" s="1546"/>
    </row>
    <row r="622" spans="1:13" ht="18.75" customHeight="1">
      <c r="A622" s="1521"/>
      <c r="B622" s="1522"/>
      <c r="C622" s="1506"/>
      <c r="D622" s="415"/>
      <c r="E622" s="1148"/>
      <c r="F622" s="1283"/>
      <c r="G622" s="432"/>
      <c r="H622" s="434"/>
      <c r="I622" s="179"/>
      <c r="J622" s="1"/>
      <c r="K622" s="1"/>
      <c r="M622" s="174"/>
    </row>
    <row r="623" spans="1:13" ht="18.75" customHeight="1">
      <c r="A623" s="175"/>
      <c r="B623" s="175"/>
      <c r="C623" s="176"/>
      <c r="D623" s="436"/>
      <c r="E623" s="169"/>
      <c r="F623" s="170"/>
      <c r="G623" s="170"/>
      <c r="H623" s="170"/>
      <c r="I623" s="170"/>
      <c r="J623" s="1"/>
      <c r="K623" s="1"/>
      <c r="M623" s="174"/>
    </row>
    <row r="624" spans="1:13" ht="18.75" customHeight="1">
      <c r="A624" s="175"/>
      <c r="B624" s="175"/>
      <c r="C624" s="176"/>
      <c r="D624" s="436"/>
      <c r="E624" s="169"/>
      <c r="F624" s="170"/>
      <c r="G624" s="170"/>
      <c r="H624" s="170"/>
      <c r="I624" s="170"/>
      <c r="J624" s="1"/>
      <c r="K624" s="1"/>
      <c r="M624" s="174"/>
    </row>
    <row r="625" spans="1:11" s="21" customFormat="1" ht="18.75">
      <c r="A625" s="1140" t="s">
        <v>12</v>
      </c>
      <c r="B625" s="1140"/>
      <c r="C625" s="1140"/>
      <c r="D625" s="1141" t="s">
        <v>25</v>
      </c>
      <c r="E625" s="1141"/>
      <c r="F625" s="1141"/>
      <c r="G625" s="431" t="s">
        <v>13</v>
      </c>
      <c r="H625" s="431"/>
      <c r="I625" s="431"/>
      <c r="J625" s="20"/>
      <c r="K625" s="19"/>
    </row>
    <row r="627" spans="1:11" s="6" customFormat="1" ht="73.5" customHeight="1">
      <c r="A627" s="1351" t="s">
        <v>14</v>
      </c>
      <c r="B627" s="1351"/>
      <c r="C627" s="1351"/>
      <c r="D627" s="1351"/>
      <c r="E627" s="1351"/>
      <c r="F627" s="1351"/>
      <c r="G627" s="1351"/>
      <c r="H627" s="1351"/>
      <c r="I627" s="1351"/>
      <c r="J627" s="5"/>
      <c r="K627" s="5"/>
    </row>
    <row r="628" spans="1:11" ht="15" customHeight="1">
      <c r="A628" s="1160" t="s">
        <v>23</v>
      </c>
      <c r="B628" s="1160"/>
      <c r="C628" s="119">
        <v>44747</v>
      </c>
      <c r="D628" s="1264"/>
      <c r="E628" s="1206" t="s">
        <v>21</v>
      </c>
      <c r="F628" s="1206"/>
      <c r="G628" s="1219"/>
      <c r="H628" s="1219"/>
      <c r="I628" s="1219"/>
      <c r="J628" s="2"/>
      <c r="K628" s="2"/>
    </row>
    <row r="629" spans="1:11" ht="15.75" customHeight="1">
      <c r="A629" s="1213" t="s">
        <v>26</v>
      </c>
      <c r="B629" s="1213"/>
      <c r="C629" s="422" t="s">
        <v>27</v>
      </c>
      <c r="D629" s="1531"/>
      <c r="E629" s="1213" t="s">
        <v>20</v>
      </c>
      <c r="F629" s="1213"/>
      <c r="G629" s="1511">
        <v>44743</v>
      </c>
      <c r="H629" s="1511"/>
      <c r="I629" s="1511"/>
      <c r="J629" s="2"/>
      <c r="K629" s="2"/>
    </row>
    <row r="630" spans="1:11" ht="17.25" customHeight="1">
      <c r="A630" s="1213" t="s">
        <v>15</v>
      </c>
      <c r="B630" s="1213"/>
      <c r="C630" s="422" t="s">
        <v>17</v>
      </c>
      <c r="D630" s="1531"/>
      <c r="E630" s="1214" t="s">
        <v>18</v>
      </c>
      <c r="F630" s="1215"/>
      <c r="G630" s="1184" t="s">
        <v>52</v>
      </c>
      <c r="H630" s="1184"/>
      <c r="I630" s="1184"/>
      <c r="J630" s="2"/>
      <c r="K630" s="2"/>
    </row>
    <row r="631" spans="1:11" ht="17.25" customHeight="1">
      <c r="A631" s="1213" t="s">
        <v>16</v>
      </c>
      <c r="B631" s="1213"/>
      <c r="C631" s="422">
        <v>90130273</v>
      </c>
      <c r="D631" s="1531"/>
      <c r="E631" s="1206" t="s">
        <v>19</v>
      </c>
      <c r="F631" s="1206"/>
      <c r="G631" s="1191" t="s">
        <v>353</v>
      </c>
      <c r="H631" s="1191"/>
      <c r="I631" s="1191"/>
      <c r="J631" s="2"/>
      <c r="K631" s="2"/>
    </row>
    <row r="632" spans="1:11" ht="13.5" customHeight="1">
      <c r="A632" s="1184" t="s">
        <v>0</v>
      </c>
      <c r="B632" s="1184"/>
      <c r="C632" s="33"/>
      <c r="D632" s="1166"/>
      <c r="E632" s="426" t="s">
        <v>22</v>
      </c>
      <c r="F632" s="422" t="s">
        <v>47</v>
      </c>
      <c r="G632" s="422" t="s">
        <v>179</v>
      </c>
      <c r="H632" s="1282" t="s">
        <v>175</v>
      </c>
      <c r="I632" s="1282"/>
      <c r="J632" s="4"/>
      <c r="K632" s="1"/>
    </row>
    <row r="633" spans="1:11" ht="18.75">
      <c r="A633" s="1151" t="s">
        <v>1</v>
      </c>
      <c r="B633" s="1153"/>
      <c r="C633" s="1154"/>
      <c r="D633" s="1155" t="s">
        <v>2</v>
      </c>
      <c r="E633" s="1156"/>
      <c r="F633" s="1156"/>
      <c r="G633" s="1157"/>
      <c r="H633" s="173"/>
      <c r="I633" s="97"/>
      <c r="J633" s="1"/>
      <c r="K633" s="1"/>
    </row>
    <row r="634" spans="1:11" ht="18.75">
      <c r="A634" s="416" t="s">
        <v>1</v>
      </c>
      <c r="B634" s="422"/>
      <c r="C634" s="422"/>
      <c r="D634" s="435" t="s">
        <v>2</v>
      </c>
      <c r="E634" s="1184" t="s">
        <v>7</v>
      </c>
      <c r="F634" s="1184"/>
      <c r="G634" s="1184"/>
      <c r="H634" s="1516" t="s">
        <v>10</v>
      </c>
      <c r="I634" s="1516" t="s">
        <v>11</v>
      </c>
      <c r="J634" s="1"/>
      <c r="K634" s="1"/>
    </row>
    <row r="635" spans="1:11" ht="27.75" customHeight="1">
      <c r="A635" s="417" t="s">
        <v>3</v>
      </c>
      <c r="B635" s="417" t="s">
        <v>4</v>
      </c>
      <c r="C635" s="419" t="s">
        <v>5</v>
      </c>
      <c r="D635" s="420" t="s">
        <v>6</v>
      </c>
      <c r="E635" s="1184" t="s">
        <v>8</v>
      </c>
      <c r="F635" s="1184"/>
      <c r="G635" s="98" t="s">
        <v>9</v>
      </c>
      <c r="H635" s="1517"/>
      <c r="I635" s="1517"/>
      <c r="J635" s="1"/>
      <c r="K635" s="1"/>
    </row>
    <row r="636" spans="1:11" ht="30.75" customHeight="1">
      <c r="A636" s="1518"/>
      <c r="B636" s="1183"/>
      <c r="C636" s="1533" t="s">
        <v>347</v>
      </c>
      <c r="D636" s="425" t="s">
        <v>29</v>
      </c>
      <c r="E636" s="1148"/>
      <c r="F636" s="1283"/>
      <c r="G636" s="425"/>
      <c r="H636" s="119">
        <v>44743</v>
      </c>
      <c r="I636" s="32"/>
      <c r="J636" s="1"/>
      <c r="K636" s="1"/>
    </row>
    <row r="637" spans="1:11" ht="37.5" customHeight="1">
      <c r="A637" s="1519"/>
      <c r="B637" s="1520"/>
      <c r="C637" s="1505"/>
      <c r="D637" s="29"/>
      <c r="E637" s="1148" t="s">
        <v>351</v>
      </c>
      <c r="F637" s="1283"/>
      <c r="G637" s="427"/>
      <c r="H637" s="1541" t="s">
        <v>352</v>
      </c>
      <c r="I637" s="1542"/>
      <c r="J637" s="1"/>
      <c r="K637" s="1"/>
    </row>
    <row r="638" spans="1:11" ht="18.75" customHeight="1">
      <c r="A638" s="1519"/>
      <c r="B638" s="1520"/>
      <c r="C638" s="1505"/>
      <c r="D638" s="415"/>
      <c r="E638" s="1148"/>
      <c r="F638" s="1283"/>
      <c r="G638" s="427"/>
      <c r="H638" s="1543"/>
      <c r="I638" s="1544"/>
      <c r="J638" s="1"/>
      <c r="K638" s="1"/>
    </row>
    <row r="639" spans="1:11" ht="18.75" customHeight="1">
      <c r="A639" s="1519"/>
      <c r="B639" s="1520"/>
      <c r="C639" s="1505"/>
      <c r="D639" s="415"/>
      <c r="E639" s="1148"/>
      <c r="F639" s="1283"/>
      <c r="G639" s="427"/>
      <c r="H639" s="1543"/>
      <c r="I639" s="1544"/>
      <c r="J639" s="1"/>
      <c r="K639" s="1"/>
    </row>
    <row r="640" spans="1:11" ht="18.75" customHeight="1">
      <c r="A640" s="1519"/>
      <c r="B640" s="1520"/>
      <c r="C640" s="1505"/>
      <c r="D640" s="415"/>
      <c r="E640" s="1148"/>
      <c r="F640" s="1283"/>
      <c r="G640" s="427"/>
      <c r="H640" s="1543"/>
      <c r="I640" s="1544"/>
      <c r="J640" s="1"/>
      <c r="K640" s="1"/>
    </row>
    <row r="641" spans="1:13" ht="18.75" customHeight="1">
      <c r="A641" s="1519"/>
      <c r="B641" s="1520"/>
      <c r="C641" s="1505"/>
      <c r="D641" s="415"/>
      <c r="E641" s="1148"/>
      <c r="F641" s="1283"/>
      <c r="G641" s="427"/>
      <c r="H641" s="1543"/>
      <c r="I641" s="1544"/>
      <c r="J641" s="1"/>
      <c r="K641" s="1"/>
    </row>
    <row r="642" spans="1:13" ht="18.75" customHeight="1">
      <c r="A642" s="1519"/>
      <c r="B642" s="1520"/>
      <c r="C642" s="1505"/>
      <c r="D642" s="415"/>
      <c r="E642" s="1148"/>
      <c r="F642" s="1283"/>
      <c r="G642" s="427"/>
      <c r="H642" s="1543"/>
      <c r="I642" s="1544"/>
      <c r="J642" s="1"/>
      <c r="K642" s="1"/>
    </row>
    <row r="643" spans="1:13" ht="18.75" customHeight="1">
      <c r="A643" s="1519"/>
      <c r="B643" s="1520"/>
      <c r="C643" s="1505"/>
      <c r="D643" s="415"/>
      <c r="E643" s="1148"/>
      <c r="F643" s="1283"/>
      <c r="G643" s="427"/>
      <c r="H643" s="1543"/>
      <c r="I643" s="1544"/>
      <c r="J643" s="1"/>
      <c r="K643" s="1"/>
    </row>
    <row r="644" spans="1:13" ht="18.75" customHeight="1">
      <c r="A644" s="1519"/>
      <c r="B644" s="1520"/>
      <c r="C644" s="1505"/>
      <c r="D644" s="415"/>
      <c r="E644" s="1148"/>
      <c r="F644" s="1283"/>
      <c r="G644" s="427"/>
      <c r="H644" s="1543"/>
      <c r="I644" s="1544"/>
      <c r="J644" s="1"/>
      <c r="K644" s="1"/>
    </row>
    <row r="645" spans="1:13" ht="18.75" customHeight="1">
      <c r="A645" s="1519"/>
      <c r="B645" s="1520"/>
      <c r="C645" s="1505"/>
      <c r="D645" s="415"/>
      <c r="E645" s="1148"/>
      <c r="F645" s="1283"/>
      <c r="G645" s="427"/>
      <c r="H645" s="1543"/>
      <c r="I645" s="1544"/>
      <c r="J645" s="1"/>
      <c r="K645" s="1"/>
    </row>
    <row r="646" spans="1:13" ht="15.75" customHeight="1">
      <c r="A646" s="1519"/>
      <c r="B646" s="1520"/>
      <c r="C646" s="1505"/>
      <c r="D646" s="415"/>
      <c r="E646" s="1148"/>
      <c r="F646" s="1283"/>
      <c r="G646" s="427"/>
      <c r="H646" s="1543"/>
      <c r="I646" s="1544"/>
    </row>
    <row r="647" spans="1:13" ht="18.75" customHeight="1">
      <c r="A647" s="1521"/>
      <c r="B647" s="1522"/>
      <c r="C647" s="1506"/>
      <c r="D647" s="415"/>
      <c r="E647" s="1148"/>
      <c r="F647" s="1283"/>
      <c r="G647" s="432"/>
      <c r="H647" s="1545"/>
      <c r="I647" s="1546"/>
      <c r="J647" s="1"/>
      <c r="K647" s="1"/>
      <c r="M647" s="174"/>
    </row>
    <row r="648" spans="1:13" ht="18.75" customHeight="1">
      <c r="A648" s="175"/>
      <c r="B648" s="175"/>
      <c r="C648" s="176"/>
      <c r="D648" s="436"/>
      <c r="E648" s="169"/>
      <c r="F648" s="170"/>
      <c r="G648" s="170"/>
      <c r="H648" s="170"/>
      <c r="I648" s="170"/>
      <c r="J648" s="1"/>
      <c r="K648" s="1"/>
      <c r="M648" s="174"/>
    </row>
    <row r="649" spans="1:13" ht="18.75" customHeight="1">
      <c r="A649" s="175"/>
      <c r="B649" s="175"/>
      <c r="C649" s="176"/>
      <c r="D649" s="436"/>
      <c r="E649" s="169"/>
      <c r="F649" s="170"/>
      <c r="G649" s="170"/>
      <c r="H649" s="170"/>
      <c r="I649" s="170"/>
      <c r="J649" s="1"/>
      <c r="K649" s="1"/>
      <c r="M649" s="174"/>
    </row>
    <row r="650" spans="1:13" s="21" customFormat="1" ht="18.75">
      <c r="A650" s="1140" t="s">
        <v>12</v>
      </c>
      <c r="B650" s="1140"/>
      <c r="C650" s="1140"/>
      <c r="D650" s="1141" t="s">
        <v>25</v>
      </c>
      <c r="E650" s="1141"/>
      <c r="F650" s="1141"/>
      <c r="G650" s="431" t="s">
        <v>13</v>
      </c>
      <c r="H650" s="431"/>
      <c r="I650" s="431"/>
      <c r="J650" s="20"/>
      <c r="K650" s="19"/>
    </row>
    <row r="652" spans="1:13" s="6" customFormat="1" ht="73.5" customHeight="1">
      <c r="A652" s="1351" t="s">
        <v>14</v>
      </c>
      <c r="B652" s="1351"/>
      <c r="C652" s="1351"/>
      <c r="D652" s="1351"/>
      <c r="E652" s="1351"/>
      <c r="F652" s="1351"/>
      <c r="G652" s="1351"/>
      <c r="H652" s="1351"/>
      <c r="I652" s="1351"/>
      <c r="J652" s="5"/>
      <c r="K652" s="5"/>
    </row>
    <row r="653" spans="1:13" ht="15" customHeight="1">
      <c r="A653" s="1160" t="s">
        <v>23</v>
      </c>
      <c r="B653" s="1160"/>
      <c r="C653" s="119">
        <v>44747</v>
      </c>
      <c r="D653" s="1264"/>
      <c r="E653" s="1206" t="s">
        <v>21</v>
      </c>
      <c r="F653" s="1206"/>
      <c r="G653" s="1219"/>
      <c r="H653" s="1219"/>
      <c r="I653" s="1219"/>
      <c r="J653" s="2"/>
      <c r="K653" s="2"/>
    </row>
    <row r="654" spans="1:13" ht="15.75" customHeight="1">
      <c r="A654" s="1213" t="s">
        <v>26</v>
      </c>
      <c r="B654" s="1213"/>
      <c r="C654" s="422" t="s">
        <v>27</v>
      </c>
      <c r="D654" s="1531"/>
      <c r="E654" s="1213" t="s">
        <v>20</v>
      </c>
      <c r="F654" s="1213"/>
      <c r="G654" s="1511">
        <v>44743</v>
      </c>
      <c r="H654" s="1511"/>
      <c r="I654" s="1511"/>
      <c r="J654" s="2"/>
      <c r="K654" s="2"/>
    </row>
    <row r="655" spans="1:13" ht="17.25" customHeight="1">
      <c r="A655" s="1213" t="s">
        <v>15</v>
      </c>
      <c r="B655" s="1213"/>
      <c r="C655" s="422" t="s">
        <v>17</v>
      </c>
      <c r="D655" s="1531"/>
      <c r="E655" s="1214" t="s">
        <v>18</v>
      </c>
      <c r="F655" s="1215"/>
      <c r="G655" s="1184" t="s">
        <v>354</v>
      </c>
      <c r="H655" s="1184"/>
      <c r="I655" s="1184"/>
      <c r="J655" s="2"/>
      <c r="K655" s="2"/>
    </row>
    <row r="656" spans="1:13" ht="17.25" customHeight="1">
      <c r="A656" s="1213" t="s">
        <v>16</v>
      </c>
      <c r="B656" s="1213"/>
      <c r="C656" s="422">
        <v>90130280</v>
      </c>
      <c r="D656" s="1531"/>
      <c r="E656" s="1206" t="s">
        <v>19</v>
      </c>
      <c r="F656" s="1206"/>
      <c r="G656" s="1191" t="s">
        <v>355</v>
      </c>
      <c r="H656" s="1191"/>
      <c r="I656" s="1191"/>
      <c r="J656" s="2"/>
      <c r="K656" s="2"/>
    </row>
    <row r="657" spans="1:13" ht="13.5" customHeight="1">
      <c r="A657" s="1184" t="s">
        <v>0</v>
      </c>
      <c r="B657" s="1184"/>
      <c r="C657" s="33"/>
      <c r="D657" s="1166"/>
      <c r="E657" s="426" t="s">
        <v>22</v>
      </c>
      <c r="F657" s="422" t="s">
        <v>37</v>
      </c>
      <c r="G657" s="422" t="s">
        <v>179</v>
      </c>
      <c r="H657" s="1282" t="s">
        <v>175</v>
      </c>
      <c r="I657" s="1282"/>
      <c r="J657" s="4"/>
      <c r="K657" s="1"/>
    </row>
    <row r="658" spans="1:13" ht="18.75">
      <c r="A658" s="1151" t="s">
        <v>1</v>
      </c>
      <c r="B658" s="1153"/>
      <c r="C658" s="1154"/>
      <c r="D658" s="1155" t="s">
        <v>2</v>
      </c>
      <c r="E658" s="1156"/>
      <c r="F658" s="1156"/>
      <c r="G658" s="1157"/>
      <c r="H658" s="173"/>
      <c r="I658" s="97"/>
      <c r="J658" s="1"/>
      <c r="K658" s="1"/>
    </row>
    <row r="659" spans="1:13" ht="18.75">
      <c r="A659" s="416" t="s">
        <v>1</v>
      </c>
      <c r="B659" s="422"/>
      <c r="C659" s="422"/>
      <c r="D659" s="435" t="s">
        <v>2</v>
      </c>
      <c r="E659" s="1184" t="s">
        <v>7</v>
      </c>
      <c r="F659" s="1184"/>
      <c r="G659" s="1184"/>
      <c r="H659" s="1516" t="s">
        <v>10</v>
      </c>
      <c r="I659" s="1516" t="s">
        <v>11</v>
      </c>
      <c r="J659" s="1"/>
      <c r="K659" s="1"/>
    </row>
    <row r="660" spans="1:13" ht="27.75" customHeight="1">
      <c r="A660" s="417" t="s">
        <v>3</v>
      </c>
      <c r="B660" s="417" t="s">
        <v>4</v>
      </c>
      <c r="C660" s="419" t="s">
        <v>5</v>
      </c>
      <c r="D660" s="420" t="s">
        <v>6</v>
      </c>
      <c r="E660" s="1184" t="s">
        <v>8</v>
      </c>
      <c r="F660" s="1184"/>
      <c r="G660" s="98" t="s">
        <v>9</v>
      </c>
      <c r="H660" s="1517"/>
      <c r="I660" s="1517"/>
      <c r="J660" s="1"/>
      <c r="K660" s="1"/>
    </row>
    <row r="661" spans="1:13" ht="30.75" customHeight="1">
      <c r="A661" s="1518"/>
      <c r="B661" s="1183"/>
      <c r="C661" s="1533" t="s">
        <v>347</v>
      </c>
      <c r="D661" s="425" t="s">
        <v>29</v>
      </c>
      <c r="E661" s="1148"/>
      <c r="F661" s="1283"/>
      <c r="G661" s="425"/>
      <c r="H661" s="119">
        <v>44743</v>
      </c>
      <c r="I661" s="32"/>
      <c r="J661" s="1"/>
      <c r="K661" s="1"/>
    </row>
    <row r="662" spans="1:13" ht="37.5" customHeight="1">
      <c r="A662" s="1519"/>
      <c r="B662" s="1520"/>
      <c r="C662" s="1505"/>
      <c r="D662" s="29"/>
      <c r="E662" s="1148" t="s">
        <v>351</v>
      </c>
      <c r="F662" s="1283"/>
      <c r="G662" s="427"/>
      <c r="H662" s="1541" t="s">
        <v>352</v>
      </c>
      <c r="I662" s="1542"/>
      <c r="J662" s="1"/>
      <c r="K662" s="1"/>
    </row>
    <row r="663" spans="1:13" ht="18.75" customHeight="1">
      <c r="A663" s="1519"/>
      <c r="B663" s="1520"/>
      <c r="C663" s="1505"/>
      <c r="D663" s="415"/>
      <c r="E663" s="1148"/>
      <c r="F663" s="1283"/>
      <c r="G663" s="427"/>
      <c r="H663" s="1543"/>
      <c r="I663" s="1544"/>
      <c r="J663" s="1"/>
      <c r="K663" s="1"/>
    </row>
    <row r="664" spans="1:13" ht="18.75" customHeight="1">
      <c r="A664" s="1519"/>
      <c r="B664" s="1520"/>
      <c r="C664" s="1505"/>
      <c r="D664" s="415"/>
      <c r="E664" s="1148"/>
      <c r="F664" s="1283"/>
      <c r="G664" s="427"/>
      <c r="H664" s="1543"/>
      <c r="I664" s="1544"/>
      <c r="J664" s="1"/>
      <c r="K664" s="1"/>
    </row>
    <row r="665" spans="1:13" ht="18.75" customHeight="1">
      <c r="A665" s="1519"/>
      <c r="B665" s="1520"/>
      <c r="C665" s="1505"/>
      <c r="D665" s="415"/>
      <c r="E665" s="1148"/>
      <c r="F665" s="1283"/>
      <c r="G665" s="427"/>
      <c r="H665" s="1543"/>
      <c r="I665" s="1544"/>
      <c r="J665" s="1"/>
      <c r="K665" s="1"/>
    </row>
    <row r="666" spans="1:13" ht="18.75" customHeight="1">
      <c r="A666" s="1519"/>
      <c r="B666" s="1520"/>
      <c r="C666" s="1505"/>
      <c r="D666" s="415"/>
      <c r="E666" s="1148"/>
      <c r="F666" s="1283"/>
      <c r="G666" s="427"/>
      <c r="H666" s="1543"/>
      <c r="I666" s="1544"/>
      <c r="J666" s="1"/>
      <c r="K666" s="1"/>
    </row>
    <row r="667" spans="1:13" ht="18.75" customHeight="1">
      <c r="A667" s="1519"/>
      <c r="B667" s="1520"/>
      <c r="C667" s="1505"/>
      <c r="D667" s="415"/>
      <c r="E667" s="1148"/>
      <c r="F667" s="1283"/>
      <c r="G667" s="427"/>
      <c r="H667" s="1543"/>
      <c r="I667" s="1544"/>
      <c r="J667" s="1"/>
      <c r="K667" s="1"/>
    </row>
    <row r="668" spans="1:13" ht="18.75" customHeight="1">
      <c r="A668" s="1519"/>
      <c r="B668" s="1520"/>
      <c r="C668" s="1505"/>
      <c r="D668" s="415"/>
      <c r="E668" s="1148"/>
      <c r="F668" s="1283"/>
      <c r="G668" s="427"/>
      <c r="H668" s="1543"/>
      <c r="I668" s="1544"/>
      <c r="J668" s="1"/>
      <c r="K668" s="1"/>
    </row>
    <row r="669" spans="1:13" ht="18.75" customHeight="1">
      <c r="A669" s="1519"/>
      <c r="B669" s="1520"/>
      <c r="C669" s="1505"/>
      <c r="D669" s="415"/>
      <c r="E669" s="1148"/>
      <c r="F669" s="1283"/>
      <c r="G669" s="427"/>
      <c r="H669" s="1543"/>
      <c r="I669" s="1544"/>
      <c r="J669" s="1"/>
      <c r="K669" s="1"/>
    </row>
    <row r="670" spans="1:13" ht="18.75" customHeight="1">
      <c r="A670" s="1519"/>
      <c r="B670" s="1520"/>
      <c r="C670" s="1505"/>
      <c r="D670" s="415"/>
      <c r="E670" s="1148"/>
      <c r="F670" s="1283"/>
      <c r="G670" s="427"/>
      <c r="H670" s="1543"/>
      <c r="I670" s="1544"/>
      <c r="J670" s="1"/>
      <c r="K670" s="1"/>
    </row>
    <row r="671" spans="1:13" ht="15.75" customHeight="1">
      <c r="A671" s="1519"/>
      <c r="B671" s="1520"/>
      <c r="C671" s="1505"/>
      <c r="D671" s="415"/>
      <c r="E671" s="1148"/>
      <c r="F671" s="1283"/>
      <c r="G671" s="427"/>
      <c r="H671" s="1543"/>
      <c r="I671" s="1544"/>
    </row>
    <row r="672" spans="1:13" ht="18.75" customHeight="1">
      <c r="A672" s="1521"/>
      <c r="B672" s="1522"/>
      <c r="C672" s="1506"/>
      <c r="D672" s="415"/>
      <c r="E672" s="1148"/>
      <c r="F672" s="1283"/>
      <c r="G672" s="432"/>
      <c r="H672" s="1545"/>
      <c r="I672" s="1546"/>
      <c r="J672" s="1"/>
      <c r="K672" s="1"/>
      <c r="M672" s="174"/>
    </row>
    <row r="673" spans="1:13" ht="18.75" customHeight="1">
      <c r="A673" s="175"/>
      <c r="B673" s="175"/>
      <c r="C673" s="176"/>
      <c r="D673" s="436"/>
      <c r="E673" s="169"/>
      <c r="F673" s="170"/>
      <c r="G673" s="170"/>
      <c r="H673" s="170"/>
      <c r="I673" s="170"/>
      <c r="J673" s="1"/>
      <c r="K673" s="1"/>
      <c r="M673" s="174"/>
    </row>
    <row r="674" spans="1:13" ht="18.75" customHeight="1">
      <c r="A674" s="175"/>
      <c r="B674" s="175"/>
      <c r="C674" s="176"/>
      <c r="D674" s="436"/>
      <c r="E674" s="169"/>
      <c r="F674" s="170"/>
      <c r="G674" s="170"/>
      <c r="H674" s="170"/>
      <c r="I674" s="170"/>
      <c r="J674" s="1"/>
      <c r="K674" s="1"/>
      <c r="M674" s="174"/>
    </row>
    <row r="675" spans="1:13" s="21" customFormat="1" ht="18.75">
      <c r="A675" s="1140" t="s">
        <v>12</v>
      </c>
      <c r="B675" s="1140"/>
      <c r="C675" s="1140"/>
      <c r="D675" s="1141" t="s">
        <v>25</v>
      </c>
      <c r="E675" s="1141"/>
      <c r="F675" s="1141"/>
      <c r="G675" s="431" t="s">
        <v>13</v>
      </c>
      <c r="H675" s="431"/>
      <c r="I675" s="431"/>
      <c r="J675" s="20"/>
      <c r="K675" s="19"/>
    </row>
    <row r="677" spans="1:13" s="6" customFormat="1" ht="73.5" customHeight="1">
      <c r="A677" s="1351" t="s">
        <v>14</v>
      </c>
      <c r="B677" s="1351"/>
      <c r="C677" s="1351"/>
      <c r="D677" s="1351"/>
      <c r="E677" s="1351"/>
      <c r="F677" s="1351"/>
      <c r="G677" s="1351"/>
      <c r="H677" s="1351"/>
      <c r="I677" s="1351"/>
      <c r="J677" s="5"/>
      <c r="K677" s="5"/>
    </row>
    <row r="678" spans="1:13" ht="15" customHeight="1">
      <c r="A678" s="1160" t="s">
        <v>23</v>
      </c>
      <c r="B678" s="1160"/>
      <c r="C678" s="119">
        <v>44747</v>
      </c>
      <c r="D678" s="1264"/>
      <c r="E678" s="1206" t="s">
        <v>21</v>
      </c>
      <c r="F678" s="1206"/>
      <c r="G678" s="1219"/>
      <c r="H678" s="1219"/>
      <c r="I678" s="1219"/>
      <c r="J678" s="2"/>
      <c r="K678" s="2"/>
    </row>
    <row r="679" spans="1:13" ht="15.75" customHeight="1">
      <c r="A679" s="1213" t="s">
        <v>26</v>
      </c>
      <c r="B679" s="1213"/>
      <c r="C679" s="422" t="s">
        <v>27</v>
      </c>
      <c r="D679" s="1531"/>
      <c r="E679" s="1213" t="s">
        <v>20</v>
      </c>
      <c r="F679" s="1213"/>
      <c r="G679" s="1511">
        <v>44743</v>
      </c>
      <c r="H679" s="1511"/>
      <c r="I679" s="1511"/>
      <c r="J679" s="2"/>
      <c r="K679" s="2"/>
    </row>
    <row r="680" spans="1:13" ht="17.25" customHeight="1">
      <c r="A680" s="1213" t="s">
        <v>15</v>
      </c>
      <c r="B680" s="1213"/>
      <c r="C680" s="422" t="s">
        <v>17</v>
      </c>
      <c r="D680" s="1531"/>
      <c r="E680" s="1214" t="s">
        <v>18</v>
      </c>
      <c r="F680" s="1215"/>
      <c r="G680" s="1184" t="s">
        <v>356</v>
      </c>
      <c r="H680" s="1184"/>
      <c r="I680" s="1184"/>
      <c r="J680" s="2"/>
      <c r="K680" s="2"/>
    </row>
    <row r="681" spans="1:13" ht="17.25" customHeight="1">
      <c r="A681" s="1213" t="s">
        <v>16</v>
      </c>
      <c r="B681" s="1213"/>
      <c r="C681" s="422">
        <v>90089728</v>
      </c>
      <c r="D681" s="1531"/>
      <c r="E681" s="1206" t="s">
        <v>19</v>
      </c>
      <c r="F681" s="1206"/>
      <c r="G681" s="1191" t="s">
        <v>50</v>
      </c>
      <c r="H681" s="1191"/>
      <c r="I681" s="1191"/>
      <c r="J681" s="2"/>
      <c r="K681" s="2"/>
    </row>
    <row r="682" spans="1:13" ht="13.5" customHeight="1">
      <c r="A682" s="1184" t="s">
        <v>0</v>
      </c>
      <c r="B682" s="1184"/>
      <c r="C682" s="33"/>
      <c r="D682" s="1166"/>
      <c r="E682" s="426" t="s">
        <v>22</v>
      </c>
      <c r="F682" s="422" t="s">
        <v>37</v>
      </c>
      <c r="G682" s="422" t="s">
        <v>179</v>
      </c>
      <c r="H682" s="1282" t="s">
        <v>175</v>
      </c>
      <c r="I682" s="1282"/>
      <c r="J682" s="4"/>
      <c r="K682" s="1"/>
    </row>
    <row r="683" spans="1:13" ht="18.75">
      <c r="A683" s="1151" t="s">
        <v>1</v>
      </c>
      <c r="B683" s="1153"/>
      <c r="C683" s="1154"/>
      <c r="D683" s="1155" t="s">
        <v>2</v>
      </c>
      <c r="E683" s="1156"/>
      <c r="F683" s="1156"/>
      <c r="G683" s="1157"/>
      <c r="H683" s="173"/>
      <c r="I683" s="97"/>
      <c r="J683" s="1"/>
      <c r="K683" s="1"/>
    </row>
    <row r="684" spans="1:13" ht="18.75">
      <c r="A684" s="416" t="s">
        <v>1</v>
      </c>
      <c r="B684" s="422"/>
      <c r="C684" s="422"/>
      <c r="D684" s="435" t="s">
        <v>2</v>
      </c>
      <c r="E684" s="1184" t="s">
        <v>7</v>
      </c>
      <c r="F684" s="1184"/>
      <c r="G684" s="1184"/>
      <c r="H684" s="1516" t="s">
        <v>10</v>
      </c>
      <c r="I684" s="1516" t="s">
        <v>11</v>
      </c>
      <c r="J684" s="1"/>
      <c r="K684" s="1"/>
    </row>
    <row r="685" spans="1:13" ht="27.75" customHeight="1">
      <c r="A685" s="417" t="s">
        <v>3</v>
      </c>
      <c r="B685" s="417" t="s">
        <v>4</v>
      </c>
      <c r="C685" s="419" t="s">
        <v>5</v>
      </c>
      <c r="D685" s="420" t="s">
        <v>6</v>
      </c>
      <c r="E685" s="1184" t="s">
        <v>8</v>
      </c>
      <c r="F685" s="1184"/>
      <c r="G685" s="98" t="s">
        <v>9</v>
      </c>
      <c r="H685" s="1517"/>
      <c r="I685" s="1517"/>
      <c r="J685" s="1"/>
      <c r="K685" s="1"/>
    </row>
    <row r="686" spans="1:13" ht="30.75" customHeight="1">
      <c r="A686" s="1518"/>
      <c r="B686" s="1183"/>
      <c r="C686" s="1533" t="s">
        <v>347</v>
      </c>
      <c r="D686" s="425" t="s">
        <v>29</v>
      </c>
      <c r="E686" s="1148"/>
      <c r="F686" s="1283"/>
      <c r="G686" s="425"/>
      <c r="H686" s="119">
        <v>44743</v>
      </c>
      <c r="I686" s="32"/>
      <c r="J686" s="1"/>
      <c r="K686" s="1"/>
    </row>
    <row r="687" spans="1:13" ht="37.5" customHeight="1">
      <c r="A687" s="1519"/>
      <c r="B687" s="1520"/>
      <c r="C687" s="1505"/>
      <c r="D687" s="29"/>
      <c r="E687" s="1148" t="s">
        <v>351</v>
      </c>
      <c r="F687" s="1283"/>
      <c r="G687" s="427"/>
      <c r="H687" s="1541" t="s">
        <v>352</v>
      </c>
      <c r="I687" s="1542"/>
      <c r="J687" s="1"/>
      <c r="K687" s="1"/>
    </row>
    <row r="688" spans="1:13" ht="18.75" customHeight="1">
      <c r="A688" s="1519"/>
      <c r="B688" s="1520"/>
      <c r="C688" s="1505"/>
      <c r="D688" s="415"/>
      <c r="E688" s="1148"/>
      <c r="F688" s="1283"/>
      <c r="G688" s="427"/>
      <c r="H688" s="1543"/>
      <c r="I688" s="1544"/>
      <c r="J688" s="1"/>
      <c r="K688" s="1"/>
    </row>
    <row r="689" spans="1:13" ht="18.75" customHeight="1">
      <c r="A689" s="1519"/>
      <c r="B689" s="1520"/>
      <c r="C689" s="1505"/>
      <c r="D689" s="415"/>
      <c r="E689" s="1148"/>
      <c r="F689" s="1283"/>
      <c r="G689" s="427"/>
      <c r="H689" s="1543"/>
      <c r="I689" s="1544"/>
      <c r="J689" s="1"/>
      <c r="K689" s="1"/>
    </row>
    <row r="690" spans="1:13" ht="18.75" customHeight="1">
      <c r="A690" s="1519"/>
      <c r="B690" s="1520"/>
      <c r="C690" s="1505"/>
      <c r="D690" s="415"/>
      <c r="E690" s="1148"/>
      <c r="F690" s="1283"/>
      <c r="G690" s="427"/>
      <c r="H690" s="1543"/>
      <c r="I690" s="1544"/>
      <c r="J690" s="1"/>
      <c r="K690" s="1"/>
    </row>
    <row r="691" spans="1:13" ht="18.75" customHeight="1">
      <c r="A691" s="1519"/>
      <c r="B691" s="1520"/>
      <c r="C691" s="1505"/>
      <c r="D691" s="415"/>
      <c r="E691" s="1148"/>
      <c r="F691" s="1283"/>
      <c r="G691" s="427"/>
      <c r="H691" s="1543"/>
      <c r="I691" s="1544"/>
      <c r="J691" s="1"/>
      <c r="K691" s="1"/>
    </row>
    <row r="692" spans="1:13" ht="18.75" customHeight="1">
      <c r="A692" s="1519"/>
      <c r="B692" s="1520"/>
      <c r="C692" s="1505"/>
      <c r="D692" s="415"/>
      <c r="E692" s="1148"/>
      <c r="F692" s="1283"/>
      <c r="G692" s="427"/>
      <c r="H692" s="1543"/>
      <c r="I692" s="1544"/>
      <c r="J692" s="1"/>
      <c r="K692" s="1"/>
    </row>
    <row r="693" spans="1:13" ht="18.75" customHeight="1">
      <c r="A693" s="1519"/>
      <c r="B693" s="1520"/>
      <c r="C693" s="1505"/>
      <c r="D693" s="415"/>
      <c r="E693" s="1148"/>
      <c r="F693" s="1283"/>
      <c r="G693" s="427"/>
      <c r="H693" s="1543"/>
      <c r="I693" s="1544"/>
      <c r="J693" s="1"/>
      <c r="K693" s="1"/>
    </row>
    <row r="694" spans="1:13" ht="18.75" customHeight="1">
      <c r="A694" s="1519"/>
      <c r="B694" s="1520"/>
      <c r="C694" s="1505"/>
      <c r="D694" s="415"/>
      <c r="E694" s="1148"/>
      <c r="F694" s="1283"/>
      <c r="G694" s="427"/>
      <c r="H694" s="1543"/>
      <c r="I694" s="1544"/>
      <c r="J694" s="1"/>
      <c r="K694" s="1"/>
    </row>
    <row r="695" spans="1:13" ht="18.75" customHeight="1">
      <c r="A695" s="1519"/>
      <c r="B695" s="1520"/>
      <c r="C695" s="1505"/>
      <c r="D695" s="415"/>
      <c r="E695" s="1148"/>
      <c r="F695" s="1283"/>
      <c r="G695" s="427"/>
      <c r="H695" s="1543"/>
      <c r="I695" s="1544"/>
      <c r="J695" s="1"/>
      <c r="K695" s="1"/>
    </row>
    <row r="696" spans="1:13" ht="15.75" customHeight="1">
      <c r="A696" s="1519"/>
      <c r="B696" s="1520"/>
      <c r="C696" s="1505"/>
      <c r="D696" s="415"/>
      <c r="E696" s="1148"/>
      <c r="F696" s="1283"/>
      <c r="G696" s="427"/>
      <c r="H696" s="1543"/>
      <c r="I696" s="1544"/>
    </row>
    <row r="697" spans="1:13" ht="18.75" customHeight="1">
      <c r="A697" s="1521"/>
      <c r="B697" s="1522"/>
      <c r="C697" s="1506"/>
      <c r="D697" s="415"/>
      <c r="E697" s="1148"/>
      <c r="F697" s="1283"/>
      <c r="G697" s="432"/>
      <c r="H697" s="1545"/>
      <c r="I697" s="1546"/>
      <c r="J697" s="1"/>
      <c r="K697" s="1"/>
      <c r="M697" s="174"/>
    </row>
    <row r="698" spans="1:13" ht="18.75" customHeight="1">
      <c r="A698" s="175"/>
      <c r="B698" s="175"/>
      <c r="C698" s="176"/>
      <c r="D698" s="436"/>
      <c r="E698" s="169"/>
      <c r="F698" s="170"/>
      <c r="G698" s="170"/>
      <c r="H698" s="170"/>
      <c r="I698" s="170"/>
      <c r="J698" s="1"/>
      <c r="K698" s="1"/>
      <c r="M698" s="174"/>
    </row>
    <row r="699" spans="1:13" ht="18.75" customHeight="1">
      <c r="A699" s="175"/>
      <c r="B699" s="175"/>
      <c r="C699" s="176"/>
      <c r="D699" s="436"/>
      <c r="E699" s="169"/>
      <c r="F699" s="170"/>
      <c r="G699" s="170"/>
      <c r="H699" s="170"/>
      <c r="I699" s="170"/>
      <c r="J699" s="1"/>
      <c r="K699" s="1"/>
      <c r="M699" s="174"/>
    </row>
    <row r="700" spans="1:13" s="21" customFormat="1" ht="18.75">
      <c r="A700" s="1140" t="s">
        <v>12</v>
      </c>
      <c r="B700" s="1140"/>
      <c r="C700" s="1140"/>
      <c r="D700" s="1141" t="s">
        <v>25</v>
      </c>
      <c r="E700" s="1141"/>
      <c r="F700" s="1141"/>
      <c r="G700" s="431" t="s">
        <v>13</v>
      </c>
      <c r="H700" s="431"/>
      <c r="I700" s="431"/>
      <c r="J700" s="20"/>
      <c r="K700" s="19"/>
    </row>
    <row r="702" spans="1:13" s="6" customFormat="1" ht="73.5" customHeight="1">
      <c r="A702" s="1351" t="s">
        <v>14</v>
      </c>
      <c r="B702" s="1351"/>
      <c r="C702" s="1351"/>
      <c r="D702" s="1351"/>
      <c r="E702" s="1351"/>
      <c r="F702" s="1351"/>
      <c r="G702" s="1351"/>
      <c r="H702" s="1351"/>
      <c r="I702" s="1351"/>
      <c r="J702" s="5"/>
      <c r="K702" s="5"/>
    </row>
    <row r="703" spans="1:13" ht="15" customHeight="1">
      <c r="A703" s="1160" t="s">
        <v>23</v>
      </c>
      <c r="B703" s="1160"/>
      <c r="C703" s="119">
        <v>44747</v>
      </c>
      <c r="D703" s="1264"/>
      <c r="E703" s="1206" t="s">
        <v>21</v>
      </c>
      <c r="F703" s="1206"/>
      <c r="G703" s="1219"/>
      <c r="H703" s="1219"/>
      <c r="I703" s="1219"/>
      <c r="J703" s="2"/>
      <c r="K703" s="2"/>
    </row>
    <row r="704" spans="1:13" ht="15.75" customHeight="1">
      <c r="A704" s="1213" t="s">
        <v>26</v>
      </c>
      <c r="B704" s="1213"/>
      <c r="C704" s="422" t="s">
        <v>27</v>
      </c>
      <c r="D704" s="1531"/>
      <c r="E704" s="1213" t="s">
        <v>20</v>
      </c>
      <c r="F704" s="1213"/>
      <c r="G704" s="1511">
        <v>44743</v>
      </c>
      <c r="H704" s="1511"/>
      <c r="I704" s="1511"/>
      <c r="J704" s="2"/>
      <c r="K704" s="2"/>
    </row>
    <row r="705" spans="1:11" ht="17.25" customHeight="1">
      <c r="A705" s="1213" t="s">
        <v>15</v>
      </c>
      <c r="B705" s="1213"/>
      <c r="C705" s="422" t="s">
        <v>17</v>
      </c>
      <c r="D705" s="1531"/>
      <c r="E705" s="1214" t="s">
        <v>18</v>
      </c>
      <c r="F705" s="1215"/>
      <c r="G705" s="1184" t="s">
        <v>46</v>
      </c>
      <c r="H705" s="1184"/>
      <c r="I705" s="1184"/>
      <c r="J705" s="2"/>
      <c r="K705" s="2"/>
    </row>
    <row r="706" spans="1:11" ht="17.25" customHeight="1">
      <c r="A706" s="1213" t="s">
        <v>16</v>
      </c>
      <c r="B706" s="1213"/>
      <c r="C706" s="422">
        <v>90130274</v>
      </c>
      <c r="D706" s="1531"/>
      <c r="E706" s="1206" t="s">
        <v>19</v>
      </c>
      <c r="F706" s="1206"/>
      <c r="G706" s="1191" t="s">
        <v>353</v>
      </c>
      <c r="H706" s="1191"/>
      <c r="I706" s="1191"/>
      <c r="J706" s="2"/>
      <c r="K706" s="2"/>
    </row>
    <row r="707" spans="1:11" ht="13.5" customHeight="1">
      <c r="A707" s="1184" t="s">
        <v>0</v>
      </c>
      <c r="B707" s="1184"/>
      <c r="C707" s="33"/>
      <c r="D707" s="1166"/>
      <c r="E707" s="426" t="s">
        <v>22</v>
      </c>
      <c r="F707" s="422" t="s">
        <v>47</v>
      </c>
      <c r="G707" s="422" t="s">
        <v>179</v>
      </c>
      <c r="H707" s="1282" t="s">
        <v>175</v>
      </c>
      <c r="I707" s="1282"/>
      <c r="J707" s="4"/>
      <c r="K707" s="1"/>
    </row>
    <row r="708" spans="1:11" ht="18.75">
      <c r="A708" s="1151" t="s">
        <v>1</v>
      </c>
      <c r="B708" s="1153"/>
      <c r="C708" s="1154"/>
      <c r="D708" s="1155" t="s">
        <v>2</v>
      </c>
      <c r="E708" s="1156"/>
      <c r="F708" s="1156"/>
      <c r="G708" s="1157"/>
      <c r="H708" s="173"/>
      <c r="I708" s="97"/>
      <c r="J708" s="1"/>
      <c r="K708" s="1"/>
    </row>
    <row r="709" spans="1:11" ht="18.75">
      <c r="A709" s="416" t="s">
        <v>1</v>
      </c>
      <c r="B709" s="422"/>
      <c r="C709" s="422"/>
      <c r="D709" s="435" t="s">
        <v>2</v>
      </c>
      <c r="E709" s="1184" t="s">
        <v>7</v>
      </c>
      <c r="F709" s="1184"/>
      <c r="G709" s="1184"/>
      <c r="H709" s="1516" t="s">
        <v>10</v>
      </c>
      <c r="I709" s="1516" t="s">
        <v>11</v>
      </c>
      <c r="J709" s="1"/>
      <c r="K709" s="1"/>
    </row>
    <row r="710" spans="1:11" ht="27.75" customHeight="1">
      <c r="A710" s="417" t="s">
        <v>3</v>
      </c>
      <c r="B710" s="417" t="s">
        <v>4</v>
      </c>
      <c r="C710" s="419" t="s">
        <v>5</v>
      </c>
      <c r="D710" s="420" t="s">
        <v>6</v>
      </c>
      <c r="E710" s="1184" t="s">
        <v>8</v>
      </c>
      <c r="F710" s="1184"/>
      <c r="G710" s="98" t="s">
        <v>9</v>
      </c>
      <c r="H710" s="1517"/>
      <c r="I710" s="1517"/>
      <c r="J710" s="1"/>
      <c r="K710" s="1"/>
    </row>
    <row r="711" spans="1:11" ht="30.75" customHeight="1">
      <c r="A711" s="1518"/>
      <c r="B711" s="1183"/>
      <c r="C711" s="1533" t="s">
        <v>347</v>
      </c>
      <c r="D711" s="425" t="s">
        <v>29</v>
      </c>
      <c r="E711" s="1148"/>
      <c r="F711" s="1283"/>
      <c r="G711" s="425"/>
      <c r="H711" s="119">
        <v>44743</v>
      </c>
      <c r="I711" s="32"/>
      <c r="J711" s="1"/>
      <c r="K711" s="1"/>
    </row>
    <row r="712" spans="1:11" ht="37.5" customHeight="1">
      <c r="A712" s="1519"/>
      <c r="B712" s="1520"/>
      <c r="C712" s="1505"/>
      <c r="D712" s="29"/>
      <c r="E712" s="1148" t="s">
        <v>351</v>
      </c>
      <c r="F712" s="1283"/>
      <c r="G712" s="427"/>
      <c r="H712" s="1541" t="s">
        <v>352</v>
      </c>
      <c r="I712" s="1542"/>
      <c r="J712" s="1"/>
      <c r="K712" s="1"/>
    </row>
    <row r="713" spans="1:11" ht="18.75" customHeight="1">
      <c r="A713" s="1519"/>
      <c r="B713" s="1520"/>
      <c r="C713" s="1505"/>
      <c r="D713" s="415"/>
      <c r="E713" s="1148"/>
      <c r="F713" s="1283"/>
      <c r="G713" s="427"/>
      <c r="H713" s="1543"/>
      <c r="I713" s="1544"/>
      <c r="J713" s="1"/>
      <c r="K713" s="1"/>
    </row>
    <row r="714" spans="1:11" ht="18.75" customHeight="1">
      <c r="A714" s="1519"/>
      <c r="B714" s="1520"/>
      <c r="C714" s="1505"/>
      <c r="D714" s="415"/>
      <c r="E714" s="1148"/>
      <c r="F714" s="1283"/>
      <c r="G714" s="427"/>
      <c r="H714" s="1543"/>
      <c r="I714" s="1544"/>
      <c r="J714" s="1"/>
      <c r="K714" s="1"/>
    </row>
    <row r="715" spans="1:11" ht="18.75" customHeight="1">
      <c r="A715" s="1519"/>
      <c r="B715" s="1520"/>
      <c r="C715" s="1505"/>
      <c r="D715" s="415"/>
      <c r="E715" s="1148"/>
      <c r="F715" s="1283"/>
      <c r="G715" s="427"/>
      <c r="H715" s="1543"/>
      <c r="I715" s="1544"/>
      <c r="J715" s="1"/>
      <c r="K715" s="1"/>
    </row>
    <row r="716" spans="1:11" ht="18.75" customHeight="1">
      <c r="A716" s="1519"/>
      <c r="B716" s="1520"/>
      <c r="C716" s="1505"/>
      <c r="D716" s="415"/>
      <c r="E716" s="1148"/>
      <c r="F716" s="1283"/>
      <c r="G716" s="427"/>
      <c r="H716" s="1543"/>
      <c r="I716" s="1544"/>
      <c r="J716" s="1"/>
      <c r="K716" s="1"/>
    </row>
    <row r="717" spans="1:11" ht="18.75" customHeight="1">
      <c r="A717" s="1519"/>
      <c r="B717" s="1520"/>
      <c r="C717" s="1505"/>
      <c r="D717" s="415"/>
      <c r="E717" s="1148"/>
      <c r="F717" s="1283"/>
      <c r="G717" s="427"/>
      <c r="H717" s="1543"/>
      <c r="I717" s="1544"/>
      <c r="J717" s="1"/>
      <c r="K717" s="1"/>
    </row>
    <row r="718" spans="1:11" ht="18.75" customHeight="1">
      <c r="A718" s="1519"/>
      <c r="B718" s="1520"/>
      <c r="C718" s="1505"/>
      <c r="D718" s="415"/>
      <c r="E718" s="1148"/>
      <c r="F718" s="1283"/>
      <c r="G718" s="427"/>
      <c r="H718" s="1543"/>
      <c r="I718" s="1544"/>
      <c r="J718" s="1"/>
      <c r="K718" s="1"/>
    </row>
    <row r="719" spans="1:11" ht="18.75" customHeight="1">
      <c r="A719" s="1519"/>
      <c r="B719" s="1520"/>
      <c r="C719" s="1505"/>
      <c r="D719" s="415"/>
      <c r="E719" s="1148"/>
      <c r="F719" s="1283"/>
      <c r="G719" s="427"/>
      <c r="H719" s="1543"/>
      <c r="I719" s="1544"/>
      <c r="J719" s="1"/>
      <c r="K719" s="1"/>
    </row>
    <row r="720" spans="1:11" ht="18.75" customHeight="1">
      <c r="A720" s="1519"/>
      <c r="B720" s="1520"/>
      <c r="C720" s="1505"/>
      <c r="D720" s="415"/>
      <c r="E720" s="1148"/>
      <c r="F720" s="1283"/>
      <c r="G720" s="427"/>
      <c r="H720" s="1543"/>
      <c r="I720" s="1544"/>
      <c r="J720" s="1"/>
      <c r="K720" s="1"/>
    </row>
    <row r="721" spans="1:13" ht="15.75" customHeight="1">
      <c r="A721" s="1519"/>
      <c r="B721" s="1520"/>
      <c r="C721" s="1505"/>
      <c r="D721" s="415"/>
      <c r="E721" s="1148"/>
      <c r="F721" s="1283"/>
      <c r="G721" s="427"/>
      <c r="H721" s="1543"/>
      <c r="I721" s="1544"/>
    </row>
    <row r="722" spans="1:13" ht="18.75" customHeight="1">
      <c r="A722" s="1521"/>
      <c r="B722" s="1522"/>
      <c r="C722" s="1506"/>
      <c r="D722" s="415"/>
      <c r="E722" s="1148"/>
      <c r="F722" s="1283"/>
      <c r="G722" s="432"/>
      <c r="H722" s="1545"/>
      <c r="I722" s="1546"/>
      <c r="J722" s="1"/>
      <c r="K722" s="1"/>
      <c r="M722" s="174"/>
    </row>
    <row r="723" spans="1:13" ht="18.75" customHeight="1">
      <c r="A723" s="175"/>
      <c r="B723" s="175"/>
      <c r="C723" s="176"/>
      <c r="D723" s="436"/>
      <c r="E723" s="169"/>
      <c r="F723" s="170"/>
      <c r="G723" s="170"/>
      <c r="H723" s="170"/>
      <c r="I723" s="170"/>
      <c r="J723" s="1"/>
      <c r="K723" s="1"/>
      <c r="M723" s="174"/>
    </row>
    <row r="724" spans="1:13" ht="18.75" customHeight="1">
      <c r="A724" s="175"/>
      <c r="B724" s="175"/>
      <c r="C724" s="176"/>
      <c r="D724" s="436"/>
      <c r="E724" s="169"/>
      <c r="F724" s="170"/>
      <c r="G724" s="170"/>
      <c r="H724" s="170"/>
      <c r="I724" s="170"/>
      <c r="J724" s="1"/>
      <c r="K724" s="1"/>
      <c r="M724" s="174"/>
    </row>
    <row r="725" spans="1:13" s="21" customFormat="1" ht="18.75">
      <c r="A725" s="1140" t="s">
        <v>12</v>
      </c>
      <c r="B725" s="1140"/>
      <c r="C725" s="1140"/>
      <c r="D725" s="1141" t="s">
        <v>25</v>
      </c>
      <c r="E725" s="1141"/>
      <c r="F725" s="1141"/>
      <c r="G725" s="431" t="s">
        <v>13</v>
      </c>
      <c r="H725" s="431"/>
      <c r="I725" s="431"/>
      <c r="J725" s="20"/>
      <c r="K725" s="19"/>
    </row>
    <row r="727" spans="1:13" s="6" customFormat="1" ht="73.5" customHeight="1">
      <c r="A727" s="1351" t="s">
        <v>14</v>
      </c>
      <c r="B727" s="1351"/>
      <c r="C727" s="1351"/>
      <c r="D727" s="1351"/>
      <c r="E727" s="1351"/>
      <c r="F727" s="1351"/>
      <c r="G727" s="1351"/>
      <c r="H727" s="1351"/>
      <c r="I727" s="1351"/>
      <c r="J727" s="5"/>
      <c r="K727" s="5"/>
    </row>
    <row r="728" spans="1:13" ht="15" customHeight="1">
      <c r="A728" s="1160" t="s">
        <v>23</v>
      </c>
      <c r="B728" s="1160"/>
      <c r="C728" s="119">
        <v>44747</v>
      </c>
      <c r="D728" s="1264"/>
      <c r="E728" s="1206" t="s">
        <v>21</v>
      </c>
      <c r="F728" s="1206"/>
      <c r="G728" s="1219"/>
      <c r="H728" s="1219"/>
      <c r="I728" s="1219"/>
      <c r="J728" s="2"/>
      <c r="K728" s="2"/>
    </row>
    <row r="729" spans="1:13" ht="15.75" customHeight="1">
      <c r="A729" s="1213" t="s">
        <v>26</v>
      </c>
      <c r="B729" s="1213"/>
      <c r="C729" s="422" t="s">
        <v>27</v>
      </c>
      <c r="D729" s="1531"/>
      <c r="E729" s="1213" t="s">
        <v>20</v>
      </c>
      <c r="F729" s="1213"/>
      <c r="G729" s="1511">
        <v>44743</v>
      </c>
      <c r="H729" s="1511"/>
      <c r="I729" s="1511"/>
      <c r="J729" s="2"/>
      <c r="K729" s="2"/>
    </row>
    <row r="730" spans="1:13" ht="17.25" customHeight="1">
      <c r="A730" s="1213" t="s">
        <v>15</v>
      </c>
      <c r="B730" s="1213"/>
      <c r="C730" s="422" t="s">
        <v>17</v>
      </c>
      <c r="D730" s="1531"/>
      <c r="E730" s="1214" t="s">
        <v>18</v>
      </c>
      <c r="F730" s="1215"/>
      <c r="G730" s="1184" t="s">
        <v>51</v>
      </c>
      <c r="H730" s="1184"/>
      <c r="I730" s="1184"/>
      <c r="J730" s="2"/>
      <c r="K730" s="2"/>
    </row>
    <row r="731" spans="1:13" ht="17.25" customHeight="1">
      <c r="A731" s="1213" t="s">
        <v>16</v>
      </c>
      <c r="B731" s="1213"/>
      <c r="C731" s="422">
        <v>90130284</v>
      </c>
      <c r="D731" s="1531"/>
      <c r="E731" s="1206" t="s">
        <v>19</v>
      </c>
      <c r="F731" s="1206"/>
      <c r="G731" s="1191" t="s">
        <v>353</v>
      </c>
      <c r="H731" s="1191"/>
      <c r="I731" s="1191"/>
      <c r="J731" s="2"/>
      <c r="K731" s="2"/>
    </row>
    <row r="732" spans="1:13" ht="13.5" customHeight="1">
      <c r="A732" s="1184" t="s">
        <v>0</v>
      </c>
      <c r="B732" s="1184"/>
      <c r="C732" s="33"/>
      <c r="D732" s="1166"/>
      <c r="E732" s="426" t="s">
        <v>22</v>
      </c>
      <c r="F732" s="422" t="s">
        <v>47</v>
      </c>
      <c r="G732" s="422" t="s">
        <v>179</v>
      </c>
      <c r="H732" s="1282" t="s">
        <v>175</v>
      </c>
      <c r="I732" s="1282"/>
      <c r="J732" s="4"/>
      <c r="K732" s="1"/>
    </row>
    <row r="733" spans="1:13" ht="18.75">
      <c r="A733" s="1151" t="s">
        <v>1</v>
      </c>
      <c r="B733" s="1153"/>
      <c r="C733" s="1154"/>
      <c r="D733" s="1155" t="s">
        <v>2</v>
      </c>
      <c r="E733" s="1156"/>
      <c r="F733" s="1156"/>
      <c r="G733" s="1157"/>
      <c r="H733" s="173"/>
      <c r="I733" s="97"/>
      <c r="J733" s="1"/>
      <c r="K733" s="1"/>
    </row>
    <row r="734" spans="1:13" ht="18.75">
      <c r="A734" s="416" t="s">
        <v>1</v>
      </c>
      <c r="B734" s="422"/>
      <c r="C734" s="422"/>
      <c r="D734" s="435" t="s">
        <v>2</v>
      </c>
      <c r="E734" s="1184" t="s">
        <v>7</v>
      </c>
      <c r="F734" s="1184"/>
      <c r="G734" s="1184"/>
      <c r="H734" s="1516" t="s">
        <v>10</v>
      </c>
      <c r="I734" s="1516" t="s">
        <v>11</v>
      </c>
      <c r="J734" s="1"/>
      <c r="K734" s="1"/>
    </row>
    <row r="735" spans="1:13" ht="27.75" customHeight="1">
      <c r="A735" s="417" t="s">
        <v>3</v>
      </c>
      <c r="B735" s="417" t="s">
        <v>4</v>
      </c>
      <c r="C735" s="419" t="s">
        <v>5</v>
      </c>
      <c r="D735" s="420" t="s">
        <v>6</v>
      </c>
      <c r="E735" s="1184" t="s">
        <v>8</v>
      </c>
      <c r="F735" s="1184"/>
      <c r="G735" s="98" t="s">
        <v>9</v>
      </c>
      <c r="H735" s="1517"/>
      <c r="I735" s="1517"/>
      <c r="J735" s="1"/>
      <c r="K735" s="1"/>
    </row>
    <row r="736" spans="1:13" ht="30.75" customHeight="1">
      <c r="A736" s="1518"/>
      <c r="B736" s="1183"/>
      <c r="C736" s="1533" t="s">
        <v>347</v>
      </c>
      <c r="D736" s="425" t="s">
        <v>29</v>
      </c>
      <c r="E736" s="1148"/>
      <c r="F736" s="1283"/>
      <c r="G736" s="425"/>
      <c r="H736" s="119">
        <v>44743</v>
      </c>
      <c r="I736" s="32"/>
      <c r="J736" s="1"/>
      <c r="K736" s="1"/>
    </row>
    <row r="737" spans="1:13" ht="37.5" customHeight="1">
      <c r="A737" s="1519"/>
      <c r="B737" s="1520"/>
      <c r="C737" s="1505"/>
      <c r="D737" s="29"/>
      <c r="E737" s="1148" t="s">
        <v>351</v>
      </c>
      <c r="F737" s="1283"/>
      <c r="G737" s="427"/>
      <c r="H737" s="1541" t="s">
        <v>352</v>
      </c>
      <c r="I737" s="1542"/>
      <c r="J737" s="1"/>
      <c r="K737" s="1"/>
    </row>
    <row r="738" spans="1:13" ht="18.75" customHeight="1">
      <c r="A738" s="1519"/>
      <c r="B738" s="1520"/>
      <c r="C738" s="1505"/>
      <c r="D738" s="415"/>
      <c r="E738" s="1148"/>
      <c r="F738" s="1283"/>
      <c r="G738" s="427"/>
      <c r="H738" s="1543"/>
      <c r="I738" s="1544"/>
      <c r="J738" s="1"/>
      <c r="K738" s="1"/>
    </row>
    <row r="739" spans="1:13" ht="18.75" customHeight="1">
      <c r="A739" s="1519"/>
      <c r="B739" s="1520"/>
      <c r="C739" s="1505"/>
      <c r="D739" s="415"/>
      <c r="E739" s="1148"/>
      <c r="F739" s="1283"/>
      <c r="G739" s="427"/>
      <c r="H739" s="1543"/>
      <c r="I739" s="1544"/>
      <c r="J739" s="1"/>
      <c r="K739" s="1"/>
    </row>
    <row r="740" spans="1:13" ht="18.75" customHeight="1">
      <c r="A740" s="1519"/>
      <c r="B740" s="1520"/>
      <c r="C740" s="1505"/>
      <c r="D740" s="415"/>
      <c r="E740" s="1148"/>
      <c r="F740" s="1283"/>
      <c r="G740" s="427"/>
      <c r="H740" s="1543"/>
      <c r="I740" s="1544"/>
      <c r="J740" s="1"/>
      <c r="K740" s="1"/>
    </row>
    <row r="741" spans="1:13" ht="18.75" customHeight="1">
      <c r="A741" s="1519"/>
      <c r="B741" s="1520"/>
      <c r="C741" s="1505"/>
      <c r="D741" s="415"/>
      <c r="E741" s="1148"/>
      <c r="F741" s="1283"/>
      <c r="G741" s="427"/>
      <c r="H741" s="1543"/>
      <c r="I741" s="1544"/>
      <c r="J741" s="1"/>
      <c r="K741" s="1"/>
    </row>
    <row r="742" spans="1:13" ht="18.75" customHeight="1">
      <c r="A742" s="1519"/>
      <c r="B742" s="1520"/>
      <c r="C742" s="1505"/>
      <c r="D742" s="415"/>
      <c r="E742" s="1148"/>
      <c r="F742" s="1283"/>
      <c r="G742" s="427"/>
      <c r="H742" s="1543"/>
      <c r="I742" s="1544"/>
      <c r="J742" s="1"/>
      <c r="K742" s="1"/>
    </row>
    <row r="743" spans="1:13" ht="18.75" customHeight="1">
      <c r="A743" s="1519"/>
      <c r="B743" s="1520"/>
      <c r="C743" s="1505"/>
      <c r="D743" s="415"/>
      <c r="E743" s="1148"/>
      <c r="F743" s="1283"/>
      <c r="G743" s="427"/>
      <c r="H743" s="1543"/>
      <c r="I743" s="1544"/>
      <c r="J743" s="1"/>
      <c r="K743" s="1"/>
    </row>
    <row r="744" spans="1:13" ht="18.75" customHeight="1">
      <c r="A744" s="1519"/>
      <c r="B744" s="1520"/>
      <c r="C744" s="1505"/>
      <c r="D744" s="415"/>
      <c r="E744" s="1148"/>
      <c r="F744" s="1283"/>
      <c r="G744" s="427"/>
      <c r="H744" s="1543"/>
      <c r="I744" s="1544"/>
      <c r="J744" s="1"/>
      <c r="K744" s="1"/>
    </row>
    <row r="745" spans="1:13" ht="18.75" customHeight="1">
      <c r="A745" s="1519"/>
      <c r="B745" s="1520"/>
      <c r="C745" s="1505"/>
      <c r="D745" s="415"/>
      <c r="E745" s="1148"/>
      <c r="F745" s="1283"/>
      <c r="G745" s="427"/>
      <c r="H745" s="1543"/>
      <c r="I745" s="1544"/>
      <c r="J745" s="1"/>
      <c r="K745" s="1"/>
    </row>
    <row r="746" spans="1:13" ht="15.75" customHeight="1">
      <c r="A746" s="1519"/>
      <c r="B746" s="1520"/>
      <c r="C746" s="1505"/>
      <c r="D746" s="415"/>
      <c r="E746" s="1148"/>
      <c r="F746" s="1283"/>
      <c r="G746" s="427"/>
      <c r="H746" s="1543"/>
      <c r="I746" s="1544"/>
    </row>
    <row r="747" spans="1:13" ht="18.75" customHeight="1">
      <c r="A747" s="1521"/>
      <c r="B747" s="1522"/>
      <c r="C747" s="1506"/>
      <c r="D747" s="415"/>
      <c r="E747" s="1148"/>
      <c r="F747" s="1283"/>
      <c r="G747" s="432"/>
      <c r="H747" s="1545"/>
      <c r="I747" s="1546"/>
      <c r="J747" s="1"/>
      <c r="K747" s="1"/>
      <c r="M747" s="174"/>
    </row>
    <row r="748" spans="1:13" ht="18.75" customHeight="1">
      <c r="A748" s="175"/>
      <c r="B748" s="175"/>
      <c r="C748" s="176"/>
      <c r="D748" s="436"/>
      <c r="E748" s="169"/>
      <c r="F748" s="170"/>
      <c r="G748" s="170"/>
      <c r="H748" s="170"/>
      <c r="I748" s="170"/>
      <c r="J748" s="1"/>
      <c r="K748" s="1"/>
      <c r="M748" s="174"/>
    </row>
    <row r="749" spans="1:13" ht="18.75" customHeight="1">
      <c r="A749" s="175"/>
      <c r="B749" s="175"/>
      <c r="C749" s="176"/>
      <c r="D749" s="436"/>
      <c r="E749" s="169"/>
      <c r="F749" s="170"/>
      <c r="G749" s="170"/>
      <c r="H749" s="170"/>
      <c r="I749" s="170"/>
      <c r="J749" s="1"/>
      <c r="K749" s="1"/>
      <c r="M749" s="174"/>
    </row>
    <row r="750" spans="1:13" s="21" customFormat="1" ht="18.75">
      <c r="A750" s="1140" t="s">
        <v>12</v>
      </c>
      <c r="B750" s="1140"/>
      <c r="C750" s="1140"/>
      <c r="D750" s="1141" t="s">
        <v>25</v>
      </c>
      <c r="E750" s="1141"/>
      <c r="F750" s="1141"/>
      <c r="G750" s="431" t="s">
        <v>13</v>
      </c>
      <c r="H750" s="431"/>
      <c r="I750" s="431"/>
      <c r="J750" s="20"/>
      <c r="K750" s="19"/>
    </row>
    <row r="752" spans="1:13" s="6" customFormat="1" ht="73.5" customHeight="1">
      <c r="A752" s="1351" t="s">
        <v>14</v>
      </c>
      <c r="B752" s="1351"/>
      <c r="C752" s="1351"/>
      <c r="D752" s="1351"/>
      <c r="E752" s="1351"/>
      <c r="F752" s="1351"/>
      <c r="G752" s="1351"/>
      <c r="H752" s="1351"/>
      <c r="I752" s="1351"/>
      <c r="J752" s="5"/>
      <c r="K752" s="5"/>
    </row>
    <row r="753" spans="1:11" ht="15" customHeight="1">
      <c r="A753" s="1160" t="s">
        <v>23</v>
      </c>
      <c r="B753" s="1160"/>
      <c r="C753" s="119">
        <v>44747</v>
      </c>
      <c r="D753" s="1264"/>
      <c r="E753" s="1206" t="s">
        <v>21</v>
      </c>
      <c r="F753" s="1206"/>
      <c r="G753" s="1219"/>
      <c r="H753" s="1219"/>
      <c r="I753" s="1219"/>
      <c r="J753" s="2"/>
      <c r="K753" s="2"/>
    </row>
    <row r="754" spans="1:11" ht="15.75" customHeight="1">
      <c r="A754" s="1213" t="s">
        <v>26</v>
      </c>
      <c r="B754" s="1213"/>
      <c r="C754" s="422" t="s">
        <v>27</v>
      </c>
      <c r="D754" s="1531"/>
      <c r="E754" s="1213" t="s">
        <v>20</v>
      </c>
      <c r="F754" s="1213"/>
      <c r="G754" s="1511">
        <v>44743</v>
      </c>
      <c r="H754" s="1511"/>
      <c r="I754" s="1511"/>
      <c r="J754" s="2"/>
      <c r="K754" s="2"/>
    </row>
    <row r="755" spans="1:11" ht="17.25" customHeight="1">
      <c r="A755" s="1213" t="s">
        <v>15</v>
      </c>
      <c r="B755" s="1213"/>
      <c r="C755" s="422" t="s">
        <v>17</v>
      </c>
      <c r="D755" s="1531"/>
      <c r="E755" s="1214" t="s">
        <v>18</v>
      </c>
      <c r="F755" s="1215"/>
      <c r="G755" s="1184" t="s">
        <v>357</v>
      </c>
      <c r="H755" s="1184"/>
      <c r="I755" s="1184"/>
      <c r="J755" s="2"/>
      <c r="K755" s="2"/>
    </row>
    <row r="756" spans="1:11" ht="17.25" customHeight="1">
      <c r="A756" s="1213" t="s">
        <v>16</v>
      </c>
      <c r="B756" s="1213"/>
      <c r="C756" s="422">
        <v>90091592</v>
      </c>
      <c r="D756" s="1531"/>
      <c r="E756" s="1206" t="s">
        <v>19</v>
      </c>
      <c r="F756" s="1206"/>
      <c r="G756" s="1191" t="s">
        <v>155</v>
      </c>
      <c r="H756" s="1191"/>
      <c r="I756" s="1191"/>
      <c r="J756" s="2"/>
      <c r="K756" s="2"/>
    </row>
    <row r="757" spans="1:11" ht="13.5" customHeight="1">
      <c r="A757" s="1184" t="s">
        <v>0</v>
      </c>
      <c r="B757" s="1184"/>
      <c r="C757" s="33"/>
      <c r="D757" s="1166"/>
      <c r="E757" s="426" t="s">
        <v>22</v>
      </c>
      <c r="F757" s="422" t="s">
        <v>47</v>
      </c>
      <c r="G757" s="422" t="s">
        <v>179</v>
      </c>
      <c r="H757" s="1282" t="s">
        <v>175</v>
      </c>
      <c r="I757" s="1282"/>
      <c r="J757" s="4"/>
      <c r="K757" s="1"/>
    </row>
    <row r="758" spans="1:11" ht="18.75">
      <c r="A758" s="1151" t="s">
        <v>1</v>
      </c>
      <c r="B758" s="1153"/>
      <c r="C758" s="1154"/>
      <c r="D758" s="1155" t="s">
        <v>2</v>
      </c>
      <c r="E758" s="1156"/>
      <c r="F758" s="1156"/>
      <c r="G758" s="1157"/>
      <c r="H758" s="173"/>
      <c r="I758" s="97"/>
      <c r="J758" s="1"/>
      <c r="K758" s="1"/>
    </row>
    <row r="759" spans="1:11" ht="18.75">
      <c r="A759" s="416" t="s">
        <v>1</v>
      </c>
      <c r="B759" s="422"/>
      <c r="C759" s="422"/>
      <c r="D759" s="435" t="s">
        <v>2</v>
      </c>
      <c r="E759" s="1184" t="s">
        <v>7</v>
      </c>
      <c r="F759" s="1184"/>
      <c r="G759" s="1184"/>
      <c r="H759" s="1516" t="s">
        <v>10</v>
      </c>
      <c r="I759" s="1516" t="s">
        <v>11</v>
      </c>
      <c r="J759" s="1"/>
      <c r="K759" s="1"/>
    </row>
    <row r="760" spans="1:11" ht="27.75" customHeight="1">
      <c r="A760" s="417" t="s">
        <v>3</v>
      </c>
      <c r="B760" s="417" t="s">
        <v>4</v>
      </c>
      <c r="C760" s="419" t="s">
        <v>5</v>
      </c>
      <c r="D760" s="420" t="s">
        <v>6</v>
      </c>
      <c r="E760" s="1184" t="s">
        <v>8</v>
      </c>
      <c r="F760" s="1184"/>
      <c r="G760" s="98" t="s">
        <v>9</v>
      </c>
      <c r="H760" s="1517"/>
      <c r="I760" s="1517"/>
      <c r="J760" s="1"/>
      <c r="K760" s="1"/>
    </row>
    <row r="761" spans="1:11" ht="30.75" customHeight="1">
      <c r="A761" s="1518"/>
      <c r="B761" s="1183"/>
      <c r="C761" s="1533" t="s">
        <v>358</v>
      </c>
      <c r="D761" s="425" t="s">
        <v>29</v>
      </c>
      <c r="E761" s="1148"/>
      <c r="F761" s="1283"/>
      <c r="G761" s="425"/>
      <c r="H761" s="119">
        <v>44743</v>
      </c>
      <c r="I761" s="32"/>
      <c r="J761" s="1"/>
      <c r="K761" s="1"/>
    </row>
    <row r="762" spans="1:11" ht="37.5" customHeight="1">
      <c r="A762" s="1519"/>
      <c r="B762" s="1520"/>
      <c r="C762" s="1505"/>
      <c r="D762" s="29"/>
      <c r="E762" s="1148" t="s">
        <v>351</v>
      </c>
      <c r="F762" s="1283"/>
      <c r="G762" s="427"/>
      <c r="H762" s="1541" t="s">
        <v>359</v>
      </c>
      <c r="I762" s="1542"/>
      <c r="J762" s="1"/>
      <c r="K762" s="1"/>
    </row>
    <row r="763" spans="1:11" ht="18.75" customHeight="1">
      <c r="A763" s="1519"/>
      <c r="B763" s="1520"/>
      <c r="C763" s="1505"/>
      <c r="D763" s="415"/>
      <c r="E763" s="1148"/>
      <c r="F763" s="1283"/>
      <c r="G763" s="427"/>
      <c r="H763" s="1543"/>
      <c r="I763" s="1544"/>
      <c r="J763" s="1"/>
      <c r="K763" s="1"/>
    </row>
    <row r="764" spans="1:11" ht="18.75" customHeight="1">
      <c r="A764" s="1519"/>
      <c r="B764" s="1520"/>
      <c r="C764" s="1505"/>
      <c r="D764" s="415"/>
      <c r="E764" s="1148"/>
      <c r="F764" s="1283"/>
      <c r="G764" s="427"/>
      <c r="H764" s="1543"/>
      <c r="I764" s="1544"/>
      <c r="J764" s="1"/>
      <c r="K764" s="1"/>
    </row>
    <row r="765" spans="1:11" ht="18.75" customHeight="1">
      <c r="A765" s="1519"/>
      <c r="B765" s="1520"/>
      <c r="C765" s="1505"/>
      <c r="D765" s="415"/>
      <c r="E765" s="1148"/>
      <c r="F765" s="1283"/>
      <c r="G765" s="427"/>
      <c r="H765" s="1543"/>
      <c r="I765" s="1544"/>
      <c r="J765" s="1"/>
      <c r="K765" s="1"/>
    </row>
    <row r="766" spans="1:11" ht="18.75" customHeight="1">
      <c r="A766" s="1519"/>
      <c r="B766" s="1520"/>
      <c r="C766" s="1505"/>
      <c r="D766" s="415"/>
      <c r="E766" s="1148"/>
      <c r="F766" s="1283"/>
      <c r="G766" s="427"/>
      <c r="H766" s="1543"/>
      <c r="I766" s="1544"/>
      <c r="J766" s="1"/>
      <c r="K766" s="1"/>
    </row>
    <row r="767" spans="1:11" ht="18.75" customHeight="1">
      <c r="A767" s="1519"/>
      <c r="B767" s="1520"/>
      <c r="C767" s="1505"/>
      <c r="D767" s="415"/>
      <c r="E767" s="1148"/>
      <c r="F767" s="1283"/>
      <c r="G767" s="427"/>
      <c r="H767" s="1543"/>
      <c r="I767" s="1544"/>
      <c r="J767" s="1"/>
      <c r="K767" s="1"/>
    </row>
    <row r="768" spans="1:11" ht="18.75" customHeight="1">
      <c r="A768" s="1519"/>
      <c r="B768" s="1520"/>
      <c r="C768" s="1505"/>
      <c r="D768" s="415"/>
      <c r="E768" s="1148"/>
      <c r="F768" s="1283"/>
      <c r="G768" s="427"/>
      <c r="H768" s="1543"/>
      <c r="I768" s="1544"/>
      <c r="J768" s="1"/>
      <c r="K768" s="1"/>
    </row>
    <row r="769" spans="1:13" ht="18.75" customHeight="1">
      <c r="A769" s="1519"/>
      <c r="B769" s="1520"/>
      <c r="C769" s="1505"/>
      <c r="D769" s="415"/>
      <c r="E769" s="1148"/>
      <c r="F769" s="1283"/>
      <c r="G769" s="427"/>
      <c r="H769" s="1543"/>
      <c r="I769" s="1544"/>
      <c r="J769" s="1"/>
      <c r="K769" s="1"/>
    </row>
    <row r="770" spans="1:13" ht="18.75" customHeight="1">
      <c r="A770" s="1519"/>
      <c r="B770" s="1520"/>
      <c r="C770" s="1505"/>
      <c r="D770" s="415"/>
      <c r="E770" s="1148"/>
      <c r="F770" s="1283"/>
      <c r="G770" s="427"/>
      <c r="H770" s="1543"/>
      <c r="I770" s="1544"/>
      <c r="J770" s="1"/>
      <c r="K770" s="1"/>
    </row>
    <row r="771" spans="1:13" ht="15.75" customHeight="1">
      <c r="A771" s="1519"/>
      <c r="B771" s="1520"/>
      <c r="C771" s="1505"/>
      <c r="D771" s="415"/>
      <c r="E771" s="1148"/>
      <c r="F771" s="1283"/>
      <c r="G771" s="427"/>
      <c r="H771" s="1543"/>
      <c r="I771" s="1544"/>
    </row>
    <row r="772" spans="1:13" ht="18.75" customHeight="1">
      <c r="A772" s="1521"/>
      <c r="B772" s="1522"/>
      <c r="C772" s="1506"/>
      <c r="D772" s="415"/>
      <c r="E772" s="1148"/>
      <c r="F772" s="1283"/>
      <c r="G772" s="432"/>
      <c r="H772" s="1545"/>
      <c r="I772" s="1546"/>
      <c r="J772" s="1"/>
      <c r="K772" s="1"/>
      <c r="M772" s="174"/>
    </row>
    <row r="773" spans="1:13" ht="18.75" customHeight="1">
      <c r="A773" s="175"/>
      <c r="B773" s="175"/>
      <c r="C773" s="176"/>
      <c r="D773" s="436"/>
      <c r="E773" s="169"/>
      <c r="F773" s="170"/>
      <c r="G773" s="170"/>
      <c r="H773" s="170"/>
      <c r="I773" s="170"/>
      <c r="J773" s="1"/>
      <c r="K773" s="1"/>
      <c r="M773" s="174"/>
    </row>
    <row r="774" spans="1:13" ht="18.75" customHeight="1">
      <c r="A774" s="175"/>
      <c r="B774" s="175"/>
      <c r="C774" s="176"/>
      <c r="D774" s="436"/>
      <c r="E774" s="169"/>
      <c r="F774" s="170"/>
      <c r="G774" s="170"/>
      <c r="H774" s="170"/>
      <c r="I774" s="170"/>
      <c r="J774" s="1"/>
      <c r="K774" s="1"/>
      <c r="M774" s="174"/>
    </row>
    <row r="775" spans="1:13" s="21" customFormat="1" ht="18.75">
      <c r="A775" s="1140" t="s">
        <v>12</v>
      </c>
      <c r="B775" s="1140"/>
      <c r="C775" s="1140"/>
      <c r="D775" s="1141" t="s">
        <v>25</v>
      </c>
      <c r="E775" s="1141"/>
      <c r="F775" s="1141"/>
      <c r="G775" s="431" t="s">
        <v>13</v>
      </c>
      <c r="H775" s="431"/>
      <c r="I775" s="431"/>
      <c r="J775" s="20"/>
      <c r="K775" s="19"/>
    </row>
    <row r="777" spans="1:13" s="6" customFormat="1" ht="75" customHeight="1">
      <c r="A777" s="1510" t="s">
        <v>14</v>
      </c>
      <c r="B777" s="1510"/>
      <c r="C777" s="1510"/>
      <c r="D777" s="1510"/>
      <c r="E777" s="1510"/>
      <c r="F777" s="1510"/>
      <c r="G777" s="1510"/>
      <c r="H777" s="1510"/>
      <c r="I777" s="1510"/>
      <c r="J777" s="5"/>
      <c r="K777" s="5"/>
    </row>
    <row r="778" spans="1:13" ht="15" customHeight="1">
      <c r="A778" s="1160" t="s">
        <v>23</v>
      </c>
      <c r="B778" s="1160"/>
      <c r="C778" s="166">
        <v>44747</v>
      </c>
      <c r="D778" s="10"/>
      <c r="E778" s="1206" t="s">
        <v>21</v>
      </c>
      <c r="F778" s="1206"/>
      <c r="G778" s="1219"/>
      <c r="H778" s="1219"/>
      <c r="I778" s="1219"/>
      <c r="J778" s="2"/>
      <c r="K778" s="2"/>
    </row>
    <row r="779" spans="1:13" ht="15.75" customHeight="1">
      <c r="A779" s="1213" t="s">
        <v>26</v>
      </c>
      <c r="B779" s="1213"/>
      <c r="C779" s="422" t="s">
        <v>27</v>
      </c>
      <c r="D779" s="12"/>
      <c r="E779" s="1213" t="s">
        <v>20</v>
      </c>
      <c r="F779" s="1213"/>
      <c r="G779" s="1511">
        <v>44593</v>
      </c>
      <c r="H779" s="1511"/>
      <c r="I779" s="1511"/>
      <c r="J779" s="2"/>
      <c r="K779" s="2"/>
    </row>
    <row r="780" spans="1:13" ht="17.25" customHeight="1">
      <c r="A780" s="1213" t="s">
        <v>15</v>
      </c>
      <c r="B780" s="1213"/>
      <c r="C780" s="422" t="s">
        <v>17</v>
      </c>
      <c r="D780" s="12"/>
      <c r="E780" s="1214" t="s">
        <v>18</v>
      </c>
      <c r="F780" s="1215"/>
      <c r="G780" s="1184" t="s">
        <v>109</v>
      </c>
      <c r="H780" s="1184"/>
      <c r="I780" s="1184"/>
      <c r="J780" s="2"/>
      <c r="K780" s="2"/>
    </row>
    <row r="781" spans="1:13" ht="17.25" customHeight="1">
      <c r="A781" s="1213" t="s">
        <v>16</v>
      </c>
      <c r="B781" s="1213"/>
      <c r="C781" s="422">
        <v>90133463</v>
      </c>
      <c r="D781" s="10"/>
      <c r="E781" s="1206" t="s">
        <v>19</v>
      </c>
      <c r="F781" s="1206"/>
      <c r="G781" s="1191" t="s">
        <v>110</v>
      </c>
      <c r="H781" s="1191"/>
      <c r="I781" s="1191"/>
      <c r="J781" s="2"/>
      <c r="K781" s="2"/>
    </row>
    <row r="782" spans="1:13" ht="13.5" customHeight="1">
      <c r="A782" s="1184" t="s">
        <v>0</v>
      </c>
      <c r="B782" s="1184"/>
      <c r="C782" s="33"/>
      <c r="D782" s="8"/>
      <c r="E782" s="426" t="s">
        <v>22</v>
      </c>
      <c r="F782" s="422" t="s">
        <v>111</v>
      </c>
      <c r="G782" s="426"/>
      <c r="H782" s="1282" t="s">
        <v>88</v>
      </c>
      <c r="I782" s="1282"/>
      <c r="J782" s="4"/>
      <c r="K782" s="1"/>
    </row>
    <row r="783" spans="1:13" ht="18.75">
      <c r="A783" s="1151" t="s">
        <v>1</v>
      </c>
      <c r="B783" s="1153"/>
      <c r="C783" s="1154"/>
      <c r="D783" s="1155" t="s">
        <v>2</v>
      </c>
      <c r="E783" s="1156"/>
      <c r="F783" s="1156"/>
      <c r="G783" s="1157"/>
      <c r="H783" s="1158" t="s">
        <v>10</v>
      </c>
      <c r="I783" s="1158" t="s">
        <v>11</v>
      </c>
      <c r="J783" s="1"/>
      <c r="K783" s="1"/>
    </row>
    <row r="784" spans="1:13" ht="18.75">
      <c r="A784" s="1161" t="s">
        <v>3</v>
      </c>
      <c r="B784" s="1161" t="s">
        <v>4</v>
      </c>
      <c r="C784" s="1163" t="s">
        <v>5</v>
      </c>
      <c r="D784" s="1165" t="s">
        <v>6</v>
      </c>
      <c r="E784" s="1151" t="s">
        <v>7</v>
      </c>
      <c r="F784" s="1153"/>
      <c r="G784" s="1154"/>
      <c r="H784" s="1159"/>
      <c r="I784" s="1159"/>
      <c r="J784" s="1"/>
      <c r="K784" s="1"/>
    </row>
    <row r="785" spans="1:11" ht="18.75">
      <c r="A785" s="1162"/>
      <c r="B785" s="1162"/>
      <c r="C785" s="1164"/>
      <c r="D785" s="1166"/>
      <c r="E785" s="1151" t="s">
        <v>8</v>
      </c>
      <c r="F785" s="1153"/>
      <c r="G785" s="23" t="s">
        <v>9</v>
      </c>
      <c r="H785" s="1160"/>
      <c r="I785" s="1160"/>
      <c r="J785" s="1"/>
      <c r="K785" s="1"/>
    </row>
    <row r="786" spans="1:11" ht="18.75">
      <c r="A786" s="418"/>
      <c r="B786" s="418"/>
      <c r="C786" s="422"/>
      <c r="D786" s="425"/>
      <c r="E786" s="1151"/>
      <c r="F786" s="1153"/>
      <c r="G786" s="1153"/>
      <c r="H786" s="1153"/>
      <c r="I786" s="1154"/>
      <c r="J786" s="1"/>
      <c r="K786" s="1"/>
    </row>
    <row r="787" spans="1:11" ht="18.75" customHeight="1">
      <c r="A787" s="3"/>
      <c r="B787" s="3"/>
      <c r="C787" s="1533" t="s">
        <v>172</v>
      </c>
      <c r="D787" s="425"/>
      <c r="E787" s="1138"/>
      <c r="F787" s="1150"/>
      <c r="G787" s="433"/>
      <c r="H787" s="76"/>
      <c r="I787" s="75"/>
      <c r="J787" s="1"/>
      <c r="K787" s="1"/>
    </row>
    <row r="788" spans="1:11" ht="18.75" customHeight="1">
      <c r="A788" s="3"/>
      <c r="B788" s="3"/>
      <c r="C788" s="1505"/>
      <c r="D788" s="29"/>
      <c r="E788" s="424"/>
      <c r="F788" s="428"/>
      <c r="G788" s="421"/>
      <c r="H788" s="77"/>
      <c r="I788" s="425"/>
      <c r="J788" s="1"/>
      <c r="K788" s="1"/>
    </row>
    <row r="789" spans="1:11" ht="18.75" customHeight="1">
      <c r="A789" s="3"/>
      <c r="B789" s="3"/>
      <c r="C789" s="1505"/>
      <c r="D789" s="415"/>
      <c r="E789" s="424"/>
      <c r="F789" s="428"/>
      <c r="G789" s="421"/>
      <c r="H789" s="1352" t="s">
        <v>173</v>
      </c>
      <c r="I789" s="1353"/>
      <c r="J789" s="1"/>
      <c r="K789" s="1"/>
    </row>
    <row r="790" spans="1:11" ht="18.75" customHeight="1">
      <c r="A790" s="3"/>
      <c r="B790" s="3"/>
      <c r="C790" s="1505"/>
      <c r="D790" s="415"/>
      <c r="E790" s="424"/>
      <c r="F790" s="428"/>
      <c r="G790" s="421"/>
      <c r="H790" s="1354"/>
      <c r="I790" s="1355"/>
      <c r="J790" s="1"/>
      <c r="K790" s="1"/>
    </row>
    <row r="791" spans="1:11" ht="18.75" customHeight="1">
      <c r="A791" s="3"/>
      <c r="B791" s="3"/>
      <c r="C791" s="1505"/>
      <c r="D791" s="415"/>
      <c r="E791" s="424"/>
      <c r="F791" s="428"/>
      <c r="G791" s="421"/>
      <c r="H791" s="1354"/>
      <c r="I791" s="1355"/>
      <c r="J791" s="1"/>
      <c r="K791" s="1"/>
    </row>
    <row r="792" spans="1:11" ht="18.75" customHeight="1">
      <c r="A792" s="3"/>
      <c r="B792" s="3"/>
      <c r="C792" s="1505"/>
      <c r="D792" s="415"/>
      <c r="E792" s="424"/>
      <c r="F792" s="428"/>
      <c r="G792" s="421"/>
      <c r="H792" s="1354"/>
      <c r="I792" s="1355"/>
      <c r="J792" s="1"/>
      <c r="K792" s="1"/>
    </row>
    <row r="793" spans="1:11" ht="18.75" customHeight="1">
      <c r="A793" s="3"/>
      <c r="B793" s="3"/>
      <c r="C793" s="1505"/>
      <c r="D793" s="415"/>
      <c r="E793" s="424"/>
      <c r="F793" s="428"/>
      <c r="G793" s="421"/>
      <c r="H793" s="1354"/>
      <c r="I793" s="1355"/>
      <c r="J793" s="1"/>
      <c r="K793" s="1"/>
    </row>
    <row r="794" spans="1:11" ht="18.75" customHeight="1">
      <c r="A794" s="3"/>
      <c r="B794" s="3"/>
      <c r="C794" s="1505"/>
      <c r="D794" s="415"/>
      <c r="E794" s="424"/>
      <c r="F794" s="428"/>
      <c r="G794" s="421"/>
      <c r="H794" s="1354"/>
      <c r="I794" s="1355"/>
      <c r="J794" s="1"/>
      <c r="K794" s="1"/>
    </row>
    <row r="795" spans="1:11" ht="18.75" customHeight="1">
      <c r="A795" s="3"/>
      <c r="B795" s="3"/>
      <c r="C795" s="1505"/>
      <c r="D795" s="415"/>
      <c r="E795" s="424"/>
      <c r="F795" s="428"/>
      <c r="G795" s="421"/>
      <c r="H795" s="1354"/>
      <c r="I795" s="1355"/>
      <c r="J795" s="1"/>
      <c r="K795" s="1"/>
    </row>
    <row r="796" spans="1:11" ht="18.75" customHeight="1">
      <c r="A796" s="3"/>
      <c r="B796" s="3"/>
      <c r="C796" s="1505"/>
      <c r="D796" s="415"/>
      <c r="E796" s="424"/>
      <c r="F796" s="428"/>
      <c r="G796" s="421"/>
      <c r="H796" s="1354"/>
      <c r="I796" s="1355"/>
      <c r="J796" s="1"/>
      <c r="K796" s="1"/>
    </row>
    <row r="797" spans="1:11" ht="18.75" customHeight="1">
      <c r="A797" s="3"/>
      <c r="B797" s="3"/>
      <c r="C797" s="1505"/>
      <c r="D797" s="415"/>
      <c r="E797" s="424"/>
      <c r="F797" s="428"/>
      <c r="G797" s="421"/>
      <c r="H797" s="1354"/>
      <c r="I797" s="1355"/>
      <c r="J797" s="1"/>
      <c r="K797" s="1"/>
    </row>
    <row r="798" spans="1:11" ht="18.75" customHeight="1">
      <c r="A798" s="3"/>
      <c r="B798" s="3"/>
      <c r="C798" s="1505"/>
      <c r="D798" s="415"/>
      <c r="E798" s="424"/>
      <c r="F798" s="428"/>
      <c r="G798" s="421"/>
      <c r="H798" s="1356"/>
      <c r="I798" s="1357"/>
      <c r="J798" s="1"/>
      <c r="K798" s="1"/>
    </row>
    <row r="799" spans="1:11" ht="15.75" customHeight="1">
      <c r="A799" s="3"/>
      <c r="B799" s="3"/>
      <c r="C799" s="1506"/>
      <c r="D799" s="415"/>
      <c r="E799" s="424"/>
      <c r="F799" s="428"/>
      <c r="G799" s="421"/>
      <c r="H799" s="77"/>
      <c r="I799" s="425"/>
    </row>
    <row r="800" spans="1:11" ht="18.75" customHeight="1">
      <c r="A800" s="3"/>
      <c r="B800" s="3"/>
      <c r="C800" s="7"/>
      <c r="D800" s="415"/>
      <c r="E800" s="423"/>
      <c r="F800" s="430"/>
      <c r="G800" s="432"/>
      <c r="H800" s="60"/>
      <c r="I800" s="7"/>
      <c r="J800" s="1"/>
      <c r="K800" s="1"/>
    </row>
    <row r="801" spans="1:11" ht="18.75">
      <c r="A801" s="15"/>
      <c r="B801" s="15"/>
      <c r="C801" s="167"/>
      <c r="D801" s="436"/>
      <c r="E801" s="169"/>
      <c r="F801" s="170"/>
      <c r="G801" s="170"/>
      <c r="H801" s="171"/>
      <c r="I801" s="167"/>
      <c r="J801" s="1"/>
      <c r="K801" s="1"/>
    </row>
    <row r="803" spans="1:11" s="21" customFormat="1" ht="18.75">
      <c r="A803" s="1140" t="s">
        <v>12</v>
      </c>
      <c r="B803" s="1140"/>
      <c r="C803" s="1140"/>
      <c r="D803" s="1141" t="s">
        <v>25</v>
      </c>
      <c r="E803" s="1141"/>
      <c r="F803" s="1141"/>
      <c r="G803" s="431" t="s">
        <v>13</v>
      </c>
      <c r="H803" s="431"/>
      <c r="I803" s="431"/>
      <c r="J803" s="20"/>
      <c r="K803" s="19"/>
    </row>
    <row r="804" spans="1:11" s="6" customFormat="1" ht="73.5" customHeight="1">
      <c r="A804" s="1351" t="s">
        <v>14</v>
      </c>
      <c r="B804" s="1351"/>
      <c r="C804" s="1351"/>
      <c r="D804" s="1351"/>
      <c r="E804" s="1351"/>
      <c r="F804" s="1351"/>
      <c r="G804" s="1351"/>
      <c r="H804" s="1351"/>
      <c r="I804" s="1351"/>
      <c r="J804" s="5"/>
      <c r="K804" s="5"/>
    </row>
    <row r="805" spans="1:11" ht="15" customHeight="1">
      <c r="A805" s="1160" t="s">
        <v>23</v>
      </c>
      <c r="B805" s="1160"/>
      <c r="C805" s="166">
        <v>44747</v>
      </c>
      <c r="D805" s="10"/>
      <c r="E805" s="1206" t="s">
        <v>21</v>
      </c>
      <c r="F805" s="1206"/>
      <c r="G805" s="1219"/>
      <c r="H805" s="1219"/>
      <c r="I805" s="1219"/>
      <c r="J805" s="2"/>
      <c r="K805" s="2"/>
    </row>
    <row r="806" spans="1:11" ht="15.75" customHeight="1">
      <c r="A806" s="1213" t="s">
        <v>26</v>
      </c>
      <c r="B806" s="1213"/>
      <c r="C806" s="422" t="s">
        <v>27</v>
      </c>
      <c r="D806" s="12"/>
      <c r="E806" s="1213" t="s">
        <v>20</v>
      </c>
      <c r="F806" s="1213"/>
      <c r="G806" s="1511">
        <v>44743</v>
      </c>
      <c r="H806" s="1511"/>
      <c r="I806" s="1511"/>
      <c r="J806" s="2"/>
      <c r="K806" s="2"/>
    </row>
    <row r="807" spans="1:11" ht="17.25" customHeight="1">
      <c r="A807" s="1213" t="s">
        <v>15</v>
      </c>
      <c r="B807" s="1213"/>
      <c r="C807" s="422" t="s">
        <v>17</v>
      </c>
      <c r="D807" s="12"/>
      <c r="E807" s="1214" t="s">
        <v>18</v>
      </c>
      <c r="F807" s="1215"/>
      <c r="G807" s="1184" t="s">
        <v>197</v>
      </c>
      <c r="H807" s="1184"/>
      <c r="I807" s="1184"/>
      <c r="J807" s="2"/>
      <c r="K807" s="2"/>
    </row>
    <row r="808" spans="1:11" ht="17.25" customHeight="1">
      <c r="A808" s="1213" t="s">
        <v>16</v>
      </c>
      <c r="B808" s="1213"/>
      <c r="C808" s="422">
        <v>90135827</v>
      </c>
      <c r="D808" s="10"/>
      <c r="E808" s="1206" t="s">
        <v>19</v>
      </c>
      <c r="F808" s="1206"/>
      <c r="G808" s="1191" t="s">
        <v>78</v>
      </c>
      <c r="H808" s="1191"/>
      <c r="I808" s="1191"/>
      <c r="J808" s="2"/>
      <c r="K808" s="2"/>
    </row>
    <row r="809" spans="1:11" ht="13.5" customHeight="1">
      <c r="A809" s="1184" t="s">
        <v>0</v>
      </c>
      <c r="B809" s="1184"/>
      <c r="C809" s="33"/>
      <c r="D809" s="8"/>
      <c r="E809" s="426" t="s">
        <v>22</v>
      </c>
      <c r="F809" s="422" t="s">
        <v>79</v>
      </c>
      <c r="G809" s="422" t="s">
        <v>179</v>
      </c>
      <c r="H809" s="1282" t="s">
        <v>175</v>
      </c>
      <c r="I809" s="1282"/>
      <c r="J809" s="4"/>
      <c r="K809" s="1"/>
    </row>
    <row r="810" spans="1:11" ht="18.75">
      <c r="A810" s="1151" t="s">
        <v>1</v>
      </c>
      <c r="B810" s="1153"/>
      <c r="C810" s="1154"/>
      <c r="D810" s="1155" t="s">
        <v>2</v>
      </c>
      <c r="E810" s="1156"/>
      <c r="F810" s="1156"/>
      <c r="G810" s="1157"/>
      <c r="H810" s="173"/>
      <c r="I810" s="97"/>
      <c r="J810" s="1"/>
      <c r="K810" s="1"/>
    </row>
    <row r="811" spans="1:11" ht="18.75" customHeight="1">
      <c r="A811" s="416" t="s">
        <v>1</v>
      </c>
      <c r="B811" s="422"/>
      <c r="C811" s="422"/>
      <c r="D811" s="435" t="s">
        <v>2</v>
      </c>
      <c r="E811" s="1184" t="s">
        <v>7</v>
      </c>
      <c r="F811" s="1184"/>
      <c r="G811" s="1184"/>
      <c r="H811" s="164" t="s">
        <v>10</v>
      </c>
      <c r="I811" s="1516" t="s">
        <v>11</v>
      </c>
      <c r="J811" s="1"/>
      <c r="K811" s="1"/>
    </row>
    <row r="812" spans="1:11" ht="27.75" customHeight="1">
      <c r="A812" s="417" t="s">
        <v>3</v>
      </c>
      <c r="B812" s="417" t="s">
        <v>4</v>
      </c>
      <c r="C812" s="419" t="s">
        <v>5</v>
      </c>
      <c r="D812" s="420" t="s">
        <v>6</v>
      </c>
      <c r="E812" s="1184" t="s">
        <v>8</v>
      </c>
      <c r="F812" s="1184"/>
      <c r="G812" s="98" t="s">
        <v>9</v>
      </c>
      <c r="H812" s="240">
        <v>44593</v>
      </c>
      <c r="I812" s="1517"/>
      <c r="J812" s="1"/>
      <c r="K812" s="1"/>
    </row>
    <row r="813" spans="1:11" ht="30.75" customHeight="1">
      <c r="A813" s="1518"/>
      <c r="B813" s="1183"/>
      <c r="C813" s="1533" t="s">
        <v>360</v>
      </c>
      <c r="D813" s="425" t="s">
        <v>29</v>
      </c>
      <c r="E813" s="1148"/>
      <c r="F813" s="1283"/>
      <c r="G813" s="425"/>
      <c r="H813" s="119">
        <v>44743</v>
      </c>
      <c r="I813" s="32"/>
      <c r="J813" s="1"/>
      <c r="K813" s="1"/>
    </row>
    <row r="814" spans="1:11" ht="37.5" customHeight="1">
      <c r="A814" s="1519"/>
      <c r="B814" s="1520"/>
      <c r="C814" s="1505"/>
      <c r="D814" s="29"/>
      <c r="E814" s="1148" t="s">
        <v>351</v>
      </c>
      <c r="F814" s="1283"/>
      <c r="G814" s="427"/>
      <c r="H814" s="1541" t="s">
        <v>352</v>
      </c>
      <c r="I814" s="1542"/>
      <c r="J814" s="1"/>
      <c r="K814" s="1"/>
    </row>
    <row r="815" spans="1:11" ht="18.75" customHeight="1">
      <c r="A815" s="1519"/>
      <c r="B815" s="1520"/>
      <c r="C815" s="1505"/>
      <c r="D815" s="415"/>
      <c r="E815" s="1148"/>
      <c r="F815" s="1283"/>
      <c r="G815" s="427"/>
      <c r="H815" s="1543"/>
      <c r="I815" s="1544"/>
      <c r="J815" s="1"/>
      <c r="K815" s="1"/>
    </row>
    <row r="816" spans="1:11" ht="18.75" customHeight="1">
      <c r="A816" s="1519"/>
      <c r="B816" s="1520"/>
      <c r="C816" s="1505"/>
      <c r="D816" s="415"/>
      <c r="E816" s="1148"/>
      <c r="F816" s="1283"/>
      <c r="G816" s="427"/>
      <c r="H816" s="1543"/>
      <c r="I816" s="1544"/>
      <c r="J816" s="1"/>
      <c r="K816" s="1"/>
    </row>
    <row r="817" spans="1:13" ht="18.75" customHeight="1">
      <c r="A817" s="1519"/>
      <c r="B817" s="1520"/>
      <c r="C817" s="1505"/>
      <c r="D817" s="415"/>
      <c r="E817" s="1148"/>
      <c r="F817" s="1283"/>
      <c r="G817" s="427"/>
      <c r="H817" s="1543"/>
      <c r="I817" s="1544"/>
      <c r="J817" s="1"/>
      <c r="K817" s="1"/>
    </row>
    <row r="818" spans="1:13" ht="18.75" customHeight="1">
      <c r="A818" s="1519"/>
      <c r="B818" s="1520"/>
      <c r="C818" s="1505"/>
      <c r="D818" s="415"/>
      <c r="E818" s="1148"/>
      <c r="F818" s="1283"/>
      <c r="G818" s="427"/>
      <c r="H818" s="1543"/>
      <c r="I818" s="1544"/>
      <c r="J818" s="1"/>
      <c r="K818" s="1"/>
    </row>
    <row r="819" spans="1:13" ht="18.75" customHeight="1">
      <c r="A819" s="1519"/>
      <c r="B819" s="1520"/>
      <c r="C819" s="1505"/>
      <c r="D819" s="415"/>
      <c r="E819" s="1148"/>
      <c r="F819" s="1283"/>
      <c r="G819" s="427"/>
      <c r="H819" s="1543"/>
      <c r="I819" s="1544"/>
      <c r="J819" s="1"/>
      <c r="K819" s="1"/>
    </row>
    <row r="820" spans="1:13" ht="18.75" customHeight="1">
      <c r="A820" s="1519"/>
      <c r="B820" s="1520"/>
      <c r="C820" s="1505"/>
      <c r="D820" s="415"/>
      <c r="E820" s="1148"/>
      <c r="F820" s="1283"/>
      <c r="G820" s="427"/>
      <c r="H820" s="1543"/>
      <c r="I820" s="1544"/>
      <c r="J820" s="1"/>
      <c r="K820" s="1"/>
    </row>
    <row r="821" spans="1:13" ht="18.75" customHeight="1">
      <c r="A821" s="1519"/>
      <c r="B821" s="1520"/>
      <c r="C821" s="1505"/>
      <c r="D821" s="415"/>
      <c r="E821" s="1148"/>
      <c r="F821" s="1283"/>
      <c r="G821" s="427"/>
      <c r="H821" s="1543"/>
      <c r="I821" s="1544"/>
      <c r="J821" s="1"/>
      <c r="K821" s="1"/>
    </row>
    <row r="822" spans="1:13" ht="18.75" customHeight="1">
      <c r="A822" s="1519"/>
      <c r="B822" s="1520"/>
      <c r="C822" s="1505"/>
      <c r="D822" s="415"/>
      <c r="E822" s="1148"/>
      <c r="F822" s="1283"/>
      <c r="G822" s="427"/>
      <c r="H822" s="1543"/>
      <c r="I822" s="1544"/>
      <c r="J822" s="1"/>
      <c r="K822" s="1"/>
    </row>
    <row r="823" spans="1:13" ht="15.75" customHeight="1">
      <c r="A823" s="1519"/>
      <c r="B823" s="1520"/>
      <c r="C823" s="1505"/>
      <c r="D823" s="415"/>
      <c r="E823" s="1148"/>
      <c r="F823" s="1283"/>
      <c r="G823" s="427"/>
      <c r="H823" s="1543"/>
      <c r="I823" s="1544"/>
    </row>
    <row r="824" spans="1:13" ht="18.75" customHeight="1">
      <c r="A824" s="1521"/>
      <c r="B824" s="1522"/>
      <c r="C824" s="1506"/>
      <c r="D824" s="415"/>
      <c r="E824" s="1148"/>
      <c r="F824" s="1283"/>
      <c r="G824" s="432"/>
      <c r="H824" s="1545"/>
      <c r="I824" s="1546"/>
      <c r="J824" s="1"/>
      <c r="K824" s="1"/>
      <c r="M824" s="174"/>
    </row>
    <row r="825" spans="1:13" ht="18.75" customHeight="1">
      <c r="A825" s="175"/>
      <c r="B825" s="175"/>
      <c r="C825" s="176"/>
      <c r="D825" s="436"/>
      <c r="E825" s="169"/>
      <c r="F825" s="170"/>
      <c r="G825" s="170"/>
      <c r="H825" s="170"/>
      <c r="I825" s="170"/>
      <c r="J825" s="1"/>
      <c r="K825" s="1"/>
      <c r="M825" s="174"/>
    </row>
    <row r="826" spans="1:13" ht="18.75" customHeight="1">
      <c r="A826" s="175"/>
      <c r="B826" s="175"/>
      <c r="C826" s="176"/>
      <c r="D826" s="436"/>
      <c r="E826" s="169"/>
      <c r="F826" s="170"/>
      <c r="G826" s="170"/>
      <c r="H826" s="170"/>
      <c r="I826" s="170"/>
      <c r="J826" s="1"/>
      <c r="K826" s="1"/>
      <c r="M826" s="174"/>
    </row>
    <row r="827" spans="1:13" s="21" customFormat="1" ht="18.75">
      <c r="A827" s="1140" t="s">
        <v>12</v>
      </c>
      <c r="B827" s="1140"/>
      <c r="C827" s="1140"/>
      <c r="D827" s="1141" t="s">
        <v>25</v>
      </c>
      <c r="E827" s="1141"/>
      <c r="F827" s="1141"/>
      <c r="G827" s="431" t="s">
        <v>13</v>
      </c>
      <c r="H827" s="431"/>
      <c r="I827" s="431"/>
      <c r="J827" s="20"/>
      <c r="K827" s="19"/>
    </row>
    <row r="829" spans="1:13" s="6" customFormat="1" ht="73.5" customHeight="1">
      <c r="A829" s="1351" t="s">
        <v>14</v>
      </c>
      <c r="B829" s="1351"/>
      <c r="C829" s="1351"/>
      <c r="D829" s="1351"/>
      <c r="E829" s="1351"/>
      <c r="F829" s="1351"/>
      <c r="G829" s="1351"/>
      <c r="H829" s="1351"/>
      <c r="I829" s="1351"/>
      <c r="J829" s="5"/>
      <c r="K829" s="5"/>
    </row>
    <row r="830" spans="1:13" ht="15" customHeight="1">
      <c r="A830" s="1160" t="s">
        <v>23</v>
      </c>
      <c r="B830" s="1160"/>
      <c r="C830" s="166">
        <v>44749</v>
      </c>
      <c r="D830" s="10"/>
      <c r="E830" s="1206" t="s">
        <v>21</v>
      </c>
      <c r="F830" s="1206"/>
      <c r="G830" s="1219"/>
      <c r="H830" s="1219"/>
      <c r="I830" s="1219"/>
      <c r="J830" s="2"/>
      <c r="K830" s="2"/>
    </row>
    <row r="831" spans="1:13" ht="15.75" customHeight="1">
      <c r="A831" s="1213" t="s">
        <v>26</v>
      </c>
      <c r="B831" s="1213"/>
      <c r="C831" s="443" t="s">
        <v>27</v>
      </c>
      <c r="D831" s="12"/>
      <c r="E831" s="1213" t="s">
        <v>20</v>
      </c>
      <c r="F831" s="1213"/>
      <c r="G831" s="1511">
        <v>44743</v>
      </c>
      <c r="H831" s="1511"/>
      <c r="I831" s="1511"/>
      <c r="J831" s="2"/>
      <c r="K831" s="2"/>
    </row>
    <row r="832" spans="1:13" ht="17.25" customHeight="1">
      <c r="A832" s="1213" t="s">
        <v>15</v>
      </c>
      <c r="B832" s="1213"/>
      <c r="C832" s="443" t="s">
        <v>17</v>
      </c>
      <c r="D832" s="12"/>
      <c r="E832" s="1214" t="s">
        <v>18</v>
      </c>
      <c r="F832" s="1215"/>
      <c r="G832" s="1184" t="s">
        <v>82</v>
      </c>
      <c r="H832" s="1184"/>
      <c r="I832" s="1184"/>
      <c r="J832" s="2"/>
      <c r="K832" s="2"/>
    </row>
    <row r="833" spans="1:19" ht="17.25" customHeight="1">
      <c r="A833" s="1213" t="s">
        <v>16</v>
      </c>
      <c r="B833" s="1213"/>
      <c r="C833" s="443">
        <v>90123332</v>
      </c>
      <c r="D833" s="10"/>
      <c r="E833" s="1206" t="s">
        <v>19</v>
      </c>
      <c r="F833" s="1206"/>
      <c r="G833" s="1191" t="s">
        <v>78</v>
      </c>
      <c r="H833" s="1191"/>
      <c r="I833" s="1191"/>
      <c r="J833" s="2"/>
      <c r="K833" s="2"/>
    </row>
    <row r="834" spans="1:19" ht="13.5" customHeight="1">
      <c r="A834" s="1184" t="s">
        <v>0</v>
      </c>
      <c r="B834" s="1184"/>
      <c r="C834" s="33"/>
      <c r="D834" s="8"/>
      <c r="E834" s="442" t="s">
        <v>22</v>
      </c>
      <c r="F834" s="443" t="s">
        <v>79</v>
      </c>
      <c r="G834" s="443" t="s">
        <v>179</v>
      </c>
      <c r="H834" s="1282" t="s">
        <v>175</v>
      </c>
      <c r="I834" s="1282"/>
      <c r="J834" s="4"/>
      <c r="K834" s="1"/>
    </row>
    <row r="835" spans="1:19" ht="18.75">
      <c r="A835" s="1151" t="s">
        <v>1</v>
      </c>
      <c r="B835" s="1153"/>
      <c r="C835" s="1154"/>
      <c r="D835" s="1155" t="s">
        <v>2</v>
      </c>
      <c r="E835" s="1156"/>
      <c r="F835" s="1156"/>
      <c r="G835" s="1157"/>
      <c r="H835" s="173"/>
      <c r="I835" s="97"/>
      <c r="J835" s="1"/>
      <c r="K835" s="1"/>
      <c r="N835" s="101"/>
      <c r="O835" s="101"/>
      <c r="P835" s="101"/>
      <c r="Q835" s="101"/>
      <c r="R835" s="101"/>
      <c r="S835" s="101"/>
    </row>
    <row r="836" spans="1:19" ht="18.75">
      <c r="A836" s="444" t="s">
        <v>1</v>
      </c>
      <c r="B836" s="443"/>
      <c r="C836" s="443"/>
      <c r="D836" s="454" t="s">
        <v>2</v>
      </c>
      <c r="E836" s="1184" t="s">
        <v>7</v>
      </c>
      <c r="F836" s="1184"/>
      <c r="G836" s="1184"/>
      <c r="H836" s="1516" t="s">
        <v>10</v>
      </c>
      <c r="I836" s="1516" t="s">
        <v>11</v>
      </c>
      <c r="J836" s="1"/>
      <c r="K836" s="1"/>
      <c r="N836" s="101"/>
      <c r="O836" s="101"/>
      <c r="P836" s="101"/>
      <c r="Q836" s="101"/>
      <c r="R836" s="101"/>
      <c r="S836" s="101"/>
    </row>
    <row r="837" spans="1:19" ht="27.75" customHeight="1">
      <c r="A837" s="445" t="s">
        <v>3</v>
      </c>
      <c r="B837" s="445" t="s">
        <v>4</v>
      </c>
      <c r="C837" s="446" t="s">
        <v>5</v>
      </c>
      <c r="D837" s="447" t="s">
        <v>6</v>
      </c>
      <c r="E837" s="1184" t="s">
        <v>8</v>
      </c>
      <c r="F837" s="1184"/>
      <c r="G837" s="98" t="s">
        <v>9</v>
      </c>
      <c r="H837" s="1517"/>
      <c r="I837" s="1517"/>
      <c r="J837" s="1"/>
      <c r="K837" s="1"/>
      <c r="N837" s="101"/>
      <c r="O837" s="101"/>
      <c r="P837" s="101"/>
      <c r="Q837" s="101"/>
      <c r="R837" s="101"/>
      <c r="S837" s="101"/>
    </row>
    <row r="838" spans="1:19" ht="25.5" customHeight="1">
      <c r="A838" s="1518"/>
      <c r="B838" s="1183"/>
      <c r="C838" s="1533" t="s">
        <v>361</v>
      </c>
      <c r="D838" s="449" t="s">
        <v>29</v>
      </c>
      <c r="E838" s="32"/>
      <c r="F838" s="32"/>
      <c r="G838" s="1201" t="s">
        <v>362</v>
      </c>
      <c r="H838" s="1202"/>
      <c r="I838" s="32"/>
      <c r="J838" s="1"/>
      <c r="K838" s="1"/>
      <c r="M838" s="101"/>
      <c r="N838" s="101"/>
      <c r="O838" s="101"/>
      <c r="P838" s="1561"/>
      <c r="Q838" s="1561"/>
      <c r="R838" s="1561"/>
      <c r="S838" s="101"/>
    </row>
    <row r="839" spans="1:19" ht="18.75" customHeight="1">
      <c r="A839" s="1519"/>
      <c r="B839" s="1520"/>
      <c r="C839" s="1505"/>
      <c r="D839" s="29"/>
      <c r="E839" s="1555" t="s">
        <v>363</v>
      </c>
      <c r="F839" s="1556"/>
      <c r="G839" s="439">
        <v>9126</v>
      </c>
      <c r="H839" s="1142"/>
      <c r="I839" s="1142"/>
      <c r="J839" s="1"/>
      <c r="K839" s="1"/>
      <c r="M839" s="101"/>
      <c r="N839" s="101"/>
      <c r="O839" s="101"/>
      <c r="P839" s="1561"/>
      <c r="Q839" s="1561"/>
      <c r="R839" s="1561"/>
      <c r="S839" s="101"/>
    </row>
    <row r="840" spans="1:19" ht="18.75" customHeight="1">
      <c r="A840" s="1519"/>
      <c r="B840" s="1520"/>
      <c r="C840" s="1505"/>
      <c r="D840" s="438"/>
      <c r="E840" s="1557"/>
      <c r="F840" s="1558"/>
      <c r="G840" s="439">
        <v>1667</v>
      </c>
      <c r="H840" s="1142"/>
      <c r="I840" s="1142"/>
      <c r="J840" s="1"/>
      <c r="K840" s="1"/>
      <c r="M840" s="101"/>
      <c r="N840" s="471"/>
      <c r="O840" s="101"/>
      <c r="P840" s="1561"/>
      <c r="Q840" s="1561"/>
      <c r="R840" s="1561"/>
      <c r="S840" s="101"/>
    </row>
    <row r="841" spans="1:19" ht="18.75" customHeight="1">
      <c r="A841" s="1519"/>
      <c r="B841" s="1520"/>
      <c r="C841" s="1505"/>
      <c r="D841" s="438"/>
      <c r="E841" s="1557"/>
      <c r="F841" s="1558"/>
      <c r="G841" s="439">
        <v>1714</v>
      </c>
      <c r="H841" s="1142"/>
      <c r="I841" s="1142"/>
      <c r="J841" s="1"/>
      <c r="K841" s="1"/>
      <c r="M841" s="101"/>
      <c r="N841" s="471"/>
      <c r="O841" s="101"/>
      <c r="P841" s="1561"/>
      <c r="Q841" s="1561"/>
      <c r="R841" s="1561"/>
      <c r="S841" s="101"/>
    </row>
    <row r="842" spans="1:19" ht="18.75" customHeight="1">
      <c r="A842" s="1519"/>
      <c r="B842" s="1520"/>
      <c r="C842" s="1505"/>
      <c r="D842" s="438"/>
      <c r="E842" s="1557"/>
      <c r="F842" s="1558"/>
      <c r="G842" s="439">
        <v>12105</v>
      </c>
      <c r="H842" s="1142"/>
      <c r="I842" s="1142"/>
      <c r="J842" s="1"/>
      <c r="K842" s="1"/>
      <c r="M842" s="101"/>
      <c r="N842" s="471"/>
      <c r="O842" s="101"/>
      <c r="P842" s="1561"/>
      <c r="Q842" s="1561"/>
      <c r="R842" s="1561"/>
      <c r="S842" s="101"/>
    </row>
    <row r="843" spans="1:19" ht="18.75" customHeight="1">
      <c r="A843" s="1519"/>
      <c r="B843" s="1520"/>
      <c r="C843" s="1505"/>
      <c r="D843" s="438"/>
      <c r="E843" s="1559"/>
      <c r="F843" s="1560"/>
      <c r="G843" s="439">
        <v>7200</v>
      </c>
      <c r="H843" s="1142"/>
      <c r="I843" s="1142"/>
      <c r="J843" s="1"/>
      <c r="K843" s="1"/>
      <c r="M843" s="101"/>
      <c r="N843" s="471"/>
      <c r="O843" s="101"/>
      <c r="P843" s="1561"/>
      <c r="Q843" s="1561"/>
      <c r="R843" s="1561"/>
      <c r="S843" s="101"/>
    </row>
    <row r="844" spans="1:19" ht="18.75" customHeight="1">
      <c r="A844" s="1519"/>
      <c r="B844" s="1520"/>
      <c r="C844" s="1505"/>
      <c r="D844" s="438"/>
      <c r="E844" s="448"/>
      <c r="F844" s="451"/>
      <c r="G844" s="439">
        <v>900</v>
      </c>
      <c r="H844" s="1142"/>
      <c r="I844" s="1142"/>
      <c r="J844" s="1"/>
      <c r="K844" s="1"/>
      <c r="M844" s="101"/>
      <c r="N844" s="471"/>
      <c r="O844" s="101"/>
      <c r="P844" s="1561"/>
      <c r="Q844" s="1561"/>
      <c r="R844" s="1561"/>
      <c r="S844" s="101"/>
    </row>
    <row r="845" spans="1:19" ht="18.75" customHeight="1">
      <c r="A845" s="1519"/>
      <c r="B845" s="1520"/>
      <c r="C845" s="1505"/>
      <c r="D845" s="438"/>
      <c r="E845" s="448"/>
      <c r="F845" s="451"/>
      <c r="G845" s="439">
        <v>5400</v>
      </c>
      <c r="H845" s="1142"/>
      <c r="I845" s="1142"/>
      <c r="J845" s="1"/>
      <c r="K845" s="1"/>
      <c r="M845" s="101"/>
      <c r="N845" s="471"/>
      <c r="O845" s="101"/>
      <c r="P845" s="1561"/>
      <c r="Q845" s="1561"/>
      <c r="R845" s="1561"/>
      <c r="S845" s="101"/>
    </row>
    <row r="846" spans="1:19" ht="18.75" customHeight="1">
      <c r="A846" s="1519"/>
      <c r="B846" s="1520"/>
      <c r="C846" s="1505"/>
      <c r="D846" s="438"/>
      <c r="E846" s="448"/>
      <c r="F846" s="451"/>
      <c r="G846" s="439">
        <v>631</v>
      </c>
      <c r="H846" s="1142"/>
      <c r="I846" s="1142"/>
      <c r="J846" s="1"/>
      <c r="K846" s="1"/>
      <c r="M846" s="101"/>
      <c r="N846" s="471"/>
      <c r="O846" s="101"/>
      <c r="P846" s="1561"/>
      <c r="Q846" s="1561"/>
      <c r="R846" s="1561"/>
      <c r="S846" s="101"/>
    </row>
    <row r="847" spans="1:19" ht="18.75" customHeight="1">
      <c r="A847" s="1519"/>
      <c r="B847" s="1520"/>
      <c r="C847" s="1505"/>
      <c r="D847" s="438"/>
      <c r="E847" s="448"/>
      <c r="F847" s="451"/>
      <c r="G847" s="439">
        <v>1014</v>
      </c>
      <c r="H847" s="1142"/>
      <c r="I847" s="1142"/>
      <c r="J847" s="1"/>
      <c r="K847" s="1"/>
      <c r="M847" s="101"/>
      <c r="N847" s="471"/>
      <c r="O847" s="101"/>
      <c r="P847" s="1561"/>
      <c r="Q847" s="1561"/>
      <c r="R847" s="1561"/>
      <c r="S847" s="101"/>
    </row>
    <row r="848" spans="1:19" ht="18.75" customHeight="1">
      <c r="A848" s="1519"/>
      <c r="B848" s="1520"/>
      <c r="C848" s="1505"/>
      <c r="D848" s="438"/>
      <c r="E848" s="448"/>
      <c r="F848" s="451"/>
      <c r="G848" s="439">
        <v>1014</v>
      </c>
      <c r="H848" s="1142"/>
      <c r="I848" s="1142"/>
      <c r="J848" s="1"/>
      <c r="K848" s="1"/>
      <c r="M848" s="101"/>
      <c r="N848" s="471"/>
      <c r="O848" s="101"/>
      <c r="P848" s="1561"/>
      <c r="Q848" s="1561"/>
      <c r="R848" s="1561"/>
      <c r="S848" s="101"/>
    </row>
    <row r="849" spans="1:19" ht="18.75" customHeight="1">
      <c r="A849" s="1519"/>
      <c r="B849" s="1520"/>
      <c r="C849" s="1505"/>
      <c r="D849" s="438"/>
      <c r="E849" s="448"/>
      <c r="F849" s="451"/>
      <c r="G849" s="439">
        <v>1014</v>
      </c>
      <c r="H849" s="1142"/>
      <c r="I849" s="1142"/>
      <c r="J849" s="1"/>
      <c r="K849" s="1"/>
      <c r="M849" s="101"/>
      <c r="N849" s="471"/>
      <c r="O849" s="101"/>
      <c r="P849" s="1561"/>
      <c r="Q849" s="1561"/>
      <c r="R849" s="1561"/>
      <c r="S849" s="101"/>
    </row>
    <row r="850" spans="1:19" ht="15.75" customHeight="1">
      <c r="A850" s="1519"/>
      <c r="B850" s="1520"/>
      <c r="C850" s="1505"/>
      <c r="D850" s="438"/>
      <c r="E850" s="448"/>
      <c r="F850" s="451"/>
      <c r="G850" s="439">
        <v>1014</v>
      </c>
      <c r="H850" s="1142"/>
      <c r="I850" s="1142"/>
      <c r="M850" s="101"/>
      <c r="N850" s="471"/>
      <c r="O850" s="408"/>
      <c r="P850" s="101"/>
      <c r="Q850" s="101"/>
      <c r="R850" s="101"/>
      <c r="S850" s="101"/>
    </row>
    <row r="851" spans="1:19" ht="18.75" customHeight="1">
      <c r="A851" s="1521"/>
      <c r="B851" s="1522"/>
      <c r="C851" s="1506"/>
      <c r="D851" s="438"/>
      <c r="E851" s="440"/>
      <c r="F851" s="450"/>
      <c r="G851" s="441">
        <f>SUM(G839:G850)</f>
        <v>42799</v>
      </c>
      <c r="H851" s="1147"/>
      <c r="I851" s="1147"/>
      <c r="J851" s="1"/>
      <c r="K851" s="1"/>
      <c r="M851" s="476"/>
      <c r="N851" s="471"/>
      <c r="O851" s="408"/>
      <c r="P851" s="101"/>
      <c r="Q851" s="101"/>
      <c r="R851" s="101"/>
    </row>
    <row r="852" spans="1:19" ht="18.75" customHeight="1">
      <c r="A852" s="175"/>
      <c r="B852" s="175"/>
      <c r="C852" s="176"/>
      <c r="D852" s="453"/>
      <c r="E852" s="169"/>
      <c r="F852" s="170"/>
      <c r="G852" s="170"/>
      <c r="H852" s="170"/>
      <c r="I852" s="170"/>
      <c r="J852" s="1"/>
      <c r="K852" s="1"/>
      <c r="M852" s="476"/>
      <c r="N852" s="169"/>
      <c r="O852" s="170"/>
      <c r="P852" s="170"/>
      <c r="Q852" s="101"/>
      <c r="R852" s="101"/>
    </row>
    <row r="853" spans="1:19" ht="18.75" customHeight="1">
      <c r="A853" s="175"/>
      <c r="B853" s="175"/>
      <c r="C853" s="176"/>
      <c r="D853" s="453"/>
      <c r="E853" s="169"/>
      <c r="F853" s="170"/>
      <c r="G853" s="170"/>
      <c r="H853" s="170"/>
      <c r="I853" s="170"/>
      <c r="J853" s="1"/>
      <c r="K853" s="1"/>
      <c r="M853" s="174"/>
    </row>
    <row r="854" spans="1:19" s="21" customFormat="1" ht="18.75">
      <c r="A854" s="1140" t="s">
        <v>12</v>
      </c>
      <c r="B854" s="1140"/>
      <c r="C854" s="1140"/>
      <c r="D854" s="1141" t="s">
        <v>25</v>
      </c>
      <c r="E854" s="1141"/>
      <c r="F854" s="1141"/>
      <c r="G854" s="452" t="s">
        <v>13</v>
      </c>
      <c r="H854" s="452"/>
      <c r="I854" s="452"/>
      <c r="J854" s="20"/>
      <c r="K854" s="19"/>
    </row>
    <row r="855" spans="1:19" s="6" customFormat="1" ht="73.5" customHeight="1">
      <c r="A855" s="1351" t="s">
        <v>14</v>
      </c>
      <c r="B855" s="1351"/>
      <c r="C855" s="1351"/>
      <c r="D855" s="1351"/>
      <c r="E855" s="1351"/>
      <c r="F855" s="1351"/>
      <c r="G855" s="1351"/>
      <c r="H855" s="1351"/>
      <c r="I855" s="1351"/>
      <c r="J855" s="5"/>
      <c r="K855" s="5"/>
    </row>
    <row r="856" spans="1:19" ht="15" customHeight="1">
      <c r="A856" s="1160" t="s">
        <v>23</v>
      </c>
      <c r="B856" s="1160"/>
      <c r="C856" s="166">
        <v>44758</v>
      </c>
      <c r="D856" s="10"/>
      <c r="E856" s="1206" t="s">
        <v>21</v>
      </c>
      <c r="F856" s="1206"/>
      <c r="G856" s="1219"/>
      <c r="H856" s="1219"/>
      <c r="I856" s="1219"/>
      <c r="J856" s="2"/>
      <c r="K856" s="2"/>
    </row>
    <row r="857" spans="1:19" ht="15.75" customHeight="1">
      <c r="A857" s="1213" t="s">
        <v>26</v>
      </c>
      <c r="B857" s="1213"/>
      <c r="C857" s="460" t="s">
        <v>27</v>
      </c>
      <c r="D857" s="12"/>
      <c r="E857" s="1213" t="s">
        <v>20</v>
      </c>
      <c r="F857" s="1213"/>
      <c r="G857" s="1511">
        <v>44743</v>
      </c>
      <c r="H857" s="1511"/>
      <c r="I857" s="1511"/>
      <c r="J857" s="2"/>
      <c r="K857" s="2"/>
    </row>
    <row r="858" spans="1:19" ht="17.25" customHeight="1">
      <c r="A858" s="1213" t="s">
        <v>15</v>
      </c>
      <c r="B858" s="1213"/>
      <c r="C858" s="460" t="s">
        <v>17</v>
      </c>
      <c r="D858" s="12"/>
      <c r="E858" s="1214" t="s">
        <v>18</v>
      </c>
      <c r="F858" s="1215"/>
      <c r="G858" s="1184" t="s">
        <v>77</v>
      </c>
      <c r="H858" s="1184"/>
      <c r="I858" s="1184"/>
      <c r="J858" s="2"/>
      <c r="K858" s="2"/>
    </row>
    <row r="859" spans="1:19" ht="17.25" customHeight="1">
      <c r="A859" s="1213" t="s">
        <v>16</v>
      </c>
      <c r="B859" s="1213"/>
      <c r="C859" s="460">
        <v>90123117</v>
      </c>
      <c r="D859" s="10"/>
      <c r="E859" s="1206" t="s">
        <v>19</v>
      </c>
      <c r="F859" s="1206"/>
      <c r="G859" s="1191" t="s">
        <v>78</v>
      </c>
      <c r="H859" s="1191"/>
      <c r="I859" s="1191"/>
      <c r="J859" s="2"/>
      <c r="K859" s="2"/>
    </row>
    <row r="860" spans="1:19" ht="13.5" customHeight="1">
      <c r="A860" s="1184" t="s">
        <v>0</v>
      </c>
      <c r="B860" s="1184"/>
      <c r="C860" s="33"/>
      <c r="D860" s="8"/>
      <c r="E860" s="464" t="s">
        <v>22</v>
      </c>
      <c r="F860" s="460" t="s">
        <v>79</v>
      </c>
      <c r="G860" s="460" t="s">
        <v>179</v>
      </c>
      <c r="H860" s="1282" t="s">
        <v>175</v>
      </c>
      <c r="I860" s="1282"/>
      <c r="J860" s="4"/>
      <c r="K860" s="1"/>
    </row>
    <row r="861" spans="1:19" ht="18.75">
      <c r="A861" s="1151" t="s">
        <v>1</v>
      </c>
      <c r="B861" s="1153"/>
      <c r="C861" s="1154"/>
      <c r="D861" s="1155" t="s">
        <v>2</v>
      </c>
      <c r="E861" s="1156"/>
      <c r="F861" s="1156"/>
      <c r="G861" s="1157"/>
      <c r="H861" s="173"/>
      <c r="I861" s="97"/>
      <c r="J861" s="1"/>
      <c r="K861" s="1"/>
    </row>
    <row r="862" spans="1:19" ht="18.75">
      <c r="A862" s="456" t="s">
        <v>1</v>
      </c>
      <c r="B862" s="460"/>
      <c r="C862" s="460"/>
      <c r="D862" s="470" t="s">
        <v>2</v>
      </c>
      <c r="E862" s="1184" t="s">
        <v>7</v>
      </c>
      <c r="F862" s="1184"/>
      <c r="G862" s="1184"/>
      <c r="H862" s="1516" t="s">
        <v>10</v>
      </c>
      <c r="I862" s="1516" t="s">
        <v>11</v>
      </c>
      <c r="J862" s="1"/>
      <c r="K862" s="1"/>
    </row>
    <row r="863" spans="1:19" ht="27.75" customHeight="1">
      <c r="A863" s="457" t="s">
        <v>3</v>
      </c>
      <c r="B863" s="457" t="s">
        <v>4</v>
      </c>
      <c r="C863" s="458" t="s">
        <v>5</v>
      </c>
      <c r="D863" s="459" t="s">
        <v>6</v>
      </c>
      <c r="E863" s="1184" t="s">
        <v>8</v>
      </c>
      <c r="F863" s="1184"/>
      <c r="G863" s="98" t="s">
        <v>9</v>
      </c>
      <c r="H863" s="1517"/>
      <c r="I863" s="1517"/>
      <c r="J863" s="1"/>
      <c r="K863" s="1"/>
    </row>
    <row r="864" spans="1:19" ht="25.5" customHeight="1">
      <c r="A864" s="1518"/>
      <c r="B864" s="1183"/>
      <c r="C864" s="1533" t="s">
        <v>364</v>
      </c>
      <c r="D864" s="463" t="s">
        <v>29</v>
      </c>
      <c r="E864" s="32"/>
      <c r="F864" s="32"/>
      <c r="G864" s="1201" t="s">
        <v>365</v>
      </c>
      <c r="H864" s="1202"/>
      <c r="I864" s="32"/>
      <c r="J864" s="1"/>
      <c r="K864" s="1"/>
      <c r="M864" s="101"/>
      <c r="N864" s="101"/>
      <c r="O864" s="101"/>
      <c r="P864" s="101"/>
      <c r="Q864" s="101"/>
      <c r="R864" s="101"/>
    </row>
    <row r="865" spans="1:18" ht="18.75" customHeight="1">
      <c r="A865" s="1519"/>
      <c r="B865" s="1520"/>
      <c r="C865" s="1505"/>
      <c r="D865" s="29"/>
      <c r="E865" s="1555" t="s">
        <v>363</v>
      </c>
      <c r="F865" s="1556"/>
      <c r="G865" s="465">
        <v>9126</v>
      </c>
      <c r="H865" s="1142"/>
      <c r="I865" s="1142"/>
      <c r="J865" s="1"/>
      <c r="K865" s="1"/>
      <c r="M865" s="101"/>
      <c r="N865" s="101"/>
      <c r="O865" s="101"/>
      <c r="P865" s="101"/>
      <c r="Q865" s="101"/>
      <c r="R865" s="101"/>
    </row>
    <row r="866" spans="1:18" ht="18.75" customHeight="1">
      <c r="A866" s="1519"/>
      <c r="B866" s="1520"/>
      <c r="C866" s="1505"/>
      <c r="D866" s="455"/>
      <c r="E866" s="1557"/>
      <c r="F866" s="1558"/>
      <c r="G866" s="465">
        <v>1667</v>
      </c>
      <c r="H866" s="1142"/>
      <c r="I866" s="1142"/>
      <c r="J866" s="1"/>
      <c r="K866" s="1"/>
      <c r="M866" s="101"/>
      <c r="N866" s="471"/>
      <c r="O866" s="408"/>
      <c r="P866" s="101"/>
      <c r="Q866" s="101"/>
      <c r="R866" s="101"/>
    </row>
    <row r="867" spans="1:18" ht="18.75" customHeight="1">
      <c r="A867" s="1519"/>
      <c r="B867" s="1520"/>
      <c r="C867" s="1505"/>
      <c r="D867" s="455"/>
      <c r="E867" s="1557"/>
      <c r="F867" s="1558"/>
      <c r="G867" s="465">
        <v>1714</v>
      </c>
      <c r="H867" s="1142"/>
      <c r="I867" s="1142"/>
      <c r="J867" s="1"/>
      <c r="K867" s="1"/>
      <c r="M867" s="101"/>
      <c r="N867" s="471"/>
      <c r="O867" s="408"/>
      <c r="P867" s="101"/>
      <c r="Q867" s="101"/>
      <c r="R867" s="101"/>
    </row>
    <row r="868" spans="1:18" ht="18.75" customHeight="1">
      <c r="A868" s="1519"/>
      <c r="B868" s="1520"/>
      <c r="C868" s="1505"/>
      <c r="D868" s="455"/>
      <c r="E868" s="1557"/>
      <c r="F868" s="1558"/>
      <c r="G868" s="465">
        <v>12105</v>
      </c>
      <c r="H868" s="1142"/>
      <c r="I868" s="1142"/>
      <c r="J868" s="1"/>
      <c r="K868" s="1"/>
      <c r="M868" s="101"/>
      <c r="N868" s="471"/>
      <c r="O868" s="408"/>
      <c r="P868" s="101"/>
      <c r="Q868" s="101"/>
      <c r="R868" s="101"/>
    </row>
    <row r="869" spans="1:18" ht="18.75" customHeight="1">
      <c r="A869" s="1519"/>
      <c r="B869" s="1520"/>
      <c r="C869" s="1505"/>
      <c r="D869" s="455"/>
      <c r="E869" s="1559"/>
      <c r="F869" s="1560"/>
      <c r="G869" s="465">
        <v>7200</v>
      </c>
      <c r="H869" s="1142"/>
      <c r="I869" s="1142"/>
      <c r="J869" s="1"/>
      <c r="K869" s="1"/>
      <c r="M869" s="101"/>
      <c r="N869" s="471"/>
      <c r="O869" s="408"/>
      <c r="P869" s="101"/>
      <c r="Q869" s="101"/>
      <c r="R869" s="101"/>
    </row>
    <row r="870" spans="1:18" ht="18.75" customHeight="1">
      <c r="A870" s="1519"/>
      <c r="B870" s="1520"/>
      <c r="C870" s="1505"/>
      <c r="D870" s="455"/>
      <c r="E870" s="462"/>
      <c r="F870" s="466"/>
      <c r="G870" s="465">
        <v>900</v>
      </c>
      <c r="H870" s="1142"/>
      <c r="I870" s="1142"/>
      <c r="J870" s="1"/>
      <c r="K870" s="1"/>
      <c r="M870" s="101"/>
      <c r="N870" s="471"/>
      <c r="O870" s="408"/>
      <c r="P870" s="101"/>
      <c r="Q870" s="101"/>
      <c r="R870" s="101"/>
    </row>
    <row r="871" spans="1:18" ht="18.75" customHeight="1">
      <c r="A871" s="1519"/>
      <c r="B871" s="1520"/>
      <c r="C871" s="1505"/>
      <c r="D871" s="455"/>
      <c r="E871" s="462"/>
      <c r="F871" s="466"/>
      <c r="G871" s="465">
        <v>5400</v>
      </c>
      <c r="H871" s="1142"/>
      <c r="I871" s="1142"/>
      <c r="J871" s="1"/>
      <c r="K871" s="1"/>
      <c r="M871" s="101"/>
      <c r="N871" s="471"/>
      <c r="O871" s="408"/>
      <c r="P871" s="101"/>
      <c r="Q871" s="101"/>
      <c r="R871" s="101"/>
    </row>
    <row r="872" spans="1:18" ht="18.75" customHeight="1">
      <c r="A872" s="1519"/>
      <c r="B872" s="1520"/>
      <c r="C872" s="1505"/>
      <c r="D872" s="455"/>
      <c r="E872" s="462"/>
      <c r="F872" s="466"/>
      <c r="G872" s="465">
        <v>631</v>
      </c>
      <c r="H872" s="1142"/>
      <c r="I872" s="1142"/>
      <c r="J872" s="1"/>
      <c r="K872" s="1"/>
      <c r="M872" s="101"/>
      <c r="N872" s="471"/>
      <c r="O872" s="408"/>
      <c r="P872" s="101"/>
      <c r="Q872" s="101"/>
      <c r="R872" s="101"/>
    </row>
    <row r="873" spans="1:18" ht="18.75" customHeight="1">
      <c r="A873" s="1519"/>
      <c r="B873" s="1520"/>
      <c r="C873" s="1505"/>
      <c r="D873" s="455"/>
      <c r="E873" s="462"/>
      <c r="F873" s="466"/>
      <c r="G873" s="465">
        <v>1014</v>
      </c>
      <c r="H873" s="1142"/>
      <c r="I873" s="1142"/>
      <c r="J873" s="1"/>
      <c r="K873" s="1"/>
      <c r="M873" s="101"/>
      <c r="N873" s="471"/>
      <c r="O873" s="408"/>
      <c r="P873" s="101"/>
      <c r="Q873" s="101"/>
      <c r="R873" s="101"/>
    </row>
    <row r="874" spans="1:18" ht="18.75" customHeight="1">
      <c r="A874" s="1519"/>
      <c r="B874" s="1520"/>
      <c r="C874" s="1505"/>
      <c r="D874" s="455"/>
      <c r="E874" s="462"/>
      <c r="F874" s="466"/>
      <c r="G874" s="465">
        <v>1014</v>
      </c>
      <c r="H874" s="1142"/>
      <c r="I874" s="1142"/>
      <c r="J874" s="1"/>
      <c r="K874" s="1"/>
      <c r="M874" s="101"/>
      <c r="N874" s="471"/>
      <c r="O874" s="408"/>
      <c r="P874" s="101"/>
      <c r="Q874" s="101"/>
      <c r="R874" s="101"/>
    </row>
    <row r="875" spans="1:18" ht="18.75" customHeight="1">
      <c r="A875" s="1519"/>
      <c r="B875" s="1520"/>
      <c r="C875" s="1505"/>
      <c r="D875" s="455"/>
      <c r="E875" s="462"/>
      <c r="F875" s="466"/>
      <c r="G875" s="465">
        <v>1014</v>
      </c>
      <c r="H875" s="1142"/>
      <c r="I875" s="1142"/>
      <c r="J875" s="1"/>
      <c r="K875" s="1"/>
      <c r="M875" s="101"/>
      <c r="N875" s="471"/>
      <c r="O875" s="408"/>
      <c r="P875" s="101"/>
      <c r="Q875" s="101"/>
      <c r="R875" s="101"/>
    </row>
    <row r="876" spans="1:18" ht="15.75" customHeight="1">
      <c r="A876" s="1519"/>
      <c r="B876" s="1520"/>
      <c r="C876" s="1505"/>
      <c r="D876" s="455"/>
      <c r="E876" s="462"/>
      <c r="F876" s="466"/>
      <c r="G876" s="465">
        <v>1014</v>
      </c>
      <c r="H876" s="1142"/>
      <c r="I876" s="1142"/>
      <c r="M876" s="101"/>
      <c r="N876" s="471"/>
      <c r="O876" s="408"/>
      <c r="P876" s="101"/>
      <c r="Q876" s="101"/>
      <c r="R876" s="101"/>
    </row>
    <row r="877" spans="1:18" ht="18.75" customHeight="1">
      <c r="A877" s="1521"/>
      <c r="B877" s="1522"/>
      <c r="C877" s="1506"/>
      <c r="D877" s="455"/>
      <c r="E877" s="461"/>
      <c r="F877" s="467"/>
      <c r="G877" s="469">
        <f>SUM(G865:G876)</f>
        <v>42799</v>
      </c>
      <c r="H877" s="1147"/>
      <c r="I877" s="1147"/>
      <c r="J877" s="1"/>
      <c r="K877" s="1"/>
      <c r="M877" s="476"/>
      <c r="N877" s="471"/>
      <c r="O877" s="408"/>
      <c r="P877" s="101"/>
      <c r="Q877" s="101"/>
      <c r="R877" s="101"/>
    </row>
    <row r="878" spans="1:18" ht="18.75" customHeight="1">
      <c r="A878" s="175"/>
      <c r="B878" s="175"/>
      <c r="C878" s="176"/>
      <c r="D878" s="471"/>
      <c r="E878" s="169"/>
      <c r="F878" s="170"/>
      <c r="G878" s="170"/>
      <c r="H878" s="170"/>
      <c r="I878" s="170"/>
      <c r="J878" s="1"/>
      <c r="K878" s="1"/>
      <c r="M878" s="476"/>
      <c r="N878" s="169"/>
      <c r="O878" s="170"/>
      <c r="P878" s="170"/>
      <c r="Q878" s="101"/>
      <c r="R878" s="101"/>
    </row>
    <row r="879" spans="1:18" ht="18.75" customHeight="1">
      <c r="A879" s="175"/>
      <c r="B879" s="175"/>
      <c r="C879" s="176"/>
      <c r="D879" s="471"/>
      <c r="E879" s="169"/>
      <c r="F879" s="170"/>
      <c r="G879" s="170"/>
      <c r="H879" s="170"/>
      <c r="I879" s="170"/>
      <c r="J879" s="1"/>
      <c r="K879" s="1"/>
      <c r="M879" s="174"/>
    </row>
    <row r="880" spans="1:18" s="21" customFormat="1" ht="18.75">
      <c r="A880" s="1140" t="s">
        <v>12</v>
      </c>
      <c r="B880" s="1140"/>
      <c r="C880" s="1140"/>
      <c r="D880" s="1141" t="s">
        <v>25</v>
      </c>
      <c r="E880" s="1141"/>
      <c r="F880" s="1141"/>
      <c r="G880" s="468" t="s">
        <v>13</v>
      </c>
      <c r="H880" s="468"/>
      <c r="I880" s="468"/>
      <c r="J880" s="20"/>
      <c r="K880" s="19"/>
    </row>
    <row r="881" spans="1:18" s="6" customFormat="1" ht="73.5" customHeight="1">
      <c r="A881" s="1351" t="s">
        <v>14</v>
      </c>
      <c r="B881" s="1351"/>
      <c r="C881" s="1351"/>
      <c r="D881" s="1351"/>
      <c r="E881" s="1351"/>
      <c r="F881" s="1351"/>
      <c r="G881" s="1351"/>
      <c r="H881" s="1351"/>
      <c r="I881" s="1351"/>
      <c r="J881" s="5"/>
      <c r="K881" s="5"/>
    </row>
    <row r="882" spans="1:18" ht="15" customHeight="1">
      <c r="A882" s="1160" t="s">
        <v>23</v>
      </c>
      <c r="B882" s="1160"/>
      <c r="C882" s="166">
        <v>44758</v>
      </c>
      <c r="D882" s="10"/>
      <c r="E882" s="1206" t="s">
        <v>21</v>
      </c>
      <c r="F882" s="1206"/>
      <c r="G882" s="1219"/>
      <c r="H882" s="1219"/>
      <c r="I882" s="1219"/>
      <c r="J882" s="2"/>
      <c r="K882" s="2"/>
    </row>
    <row r="883" spans="1:18" ht="15.75" customHeight="1">
      <c r="A883" s="1213" t="s">
        <v>26</v>
      </c>
      <c r="B883" s="1213"/>
      <c r="C883" s="460" t="s">
        <v>27</v>
      </c>
      <c r="D883" s="12"/>
      <c r="E883" s="1213" t="s">
        <v>20</v>
      </c>
      <c r="F883" s="1213"/>
      <c r="G883" s="1511">
        <v>44743</v>
      </c>
      <c r="H883" s="1511"/>
      <c r="I883" s="1511"/>
      <c r="J883" s="2"/>
      <c r="K883" s="2"/>
    </row>
    <row r="884" spans="1:18" ht="17.25" customHeight="1">
      <c r="A884" s="1213" t="s">
        <v>15</v>
      </c>
      <c r="B884" s="1213"/>
      <c r="C884" s="460" t="s">
        <v>17</v>
      </c>
      <c r="D884" s="12"/>
      <c r="E884" s="1214" t="s">
        <v>18</v>
      </c>
      <c r="F884" s="1215"/>
      <c r="G884" s="1184" t="s">
        <v>90</v>
      </c>
      <c r="H884" s="1184"/>
      <c r="I884" s="1184"/>
      <c r="J884" s="2"/>
      <c r="K884" s="2"/>
    </row>
    <row r="885" spans="1:18" ht="17.25" customHeight="1">
      <c r="A885" s="1213" t="s">
        <v>16</v>
      </c>
      <c r="B885" s="1213"/>
      <c r="C885" s="460">
        <v>90136844</v>
      </c>
      <c r="D885" s="10"/>
      <c r="E885" s="1206" t="s">
        <v>19</v>
      </c>
      <c r="F885" s="1206"/>
      <c r="G885" s="1191" t="s">
        <v>86</v>
      </c>
      <c r="H885" s="1191"/>
      <c r="I885" s="1191"/>
      <c r="J885" s="2"/>
      <c r="K885" s="2"/>
    </row>
    <row r="886" spans="1:18" ht="13.5" customHeight="1">
      <c r="A886" s="1184" t="s">
        <v>0</v>
      </c>
      <c r="B886" s="1184"/>
      <c r="C886" s="33"/>
      <c r="D886" s="8"/>
      <c r="E886" s="464" t="s">
        <v>22</v>
      </c>
      <c r="F886" s="460" t="s">
        <v>87</v>
      </c>
      <c r="G886" s="460" t="s">
        <v>179</v>
      </c>
      <c r="H886" s="1282" t="s">
        <v>175</v>
      </c>
      <c r="I886" s="1282"/>
      <c r="J886" s="4"/>
      <c r="K886" s="1"/>
    </row>
    <row r="887" spans="1:18" ht="18.75">
      <c r="A887" s="1151" t="s">
        <v>1</v>
      </c>
      <c r="B887" s="1153"/>
      <c r="C887" s="1154"/>
      <c r="D887" s="1155" t="s">
        <v>2</v>
      </c>
      <c r="E887" s="1156"/>
      <c r="F887" s="1156"/>
      <c r="G887" s="1157"/>
      <c r="H887" s="173"/>
      <c r="I887" s="97"/>
      <c r="J887" s="1"/>
      <c r="K887" s="1"/>
    </row>
    <row r="888" spans="1:18" ht="18.75">
      <c r="A888" s="456" t="s">
        <v>1</v>
      </c>
      <c r="B888" s="460"/>
      <c r="C888" s="460"/>
      <c r="D888" s="470" t="s">
        <v>2</v>
      </c>
      <c r="E888" s="1184" t="s">
        <v>7</v>
      </c>
      <c r="F888" s="1184"/>
      <c r="G888" s="1184"/>
      <c r="H888" s="1516" t="s">
        <v>10</v>
      </c>
      <c r="I888" s="1516" t="s">
        <v>11</v>
      </c>
      <c r="J888" s="1"/>
      <c r="K888" s="1"/>
    </row>
    <row r="889" spans="1:18" ht="27.75" customHeight="1">
      <c r="A889" s="457" t="s">
        <v>3</v>
      </c>
      <c r="B889" s="457" t="s">
        <v>4</v>
      </c>
      <c r="C889" s="458" t="s">
        <v>5</v>
      </c>
      <c r="D889" s="459" t="s">
        <v>6</v>
      </c>
      <c r="E889" s="1184" t="s">
        <v>8</v>
      </c>
      <c r="F889" s="1184"/>
      <c r="G889" s="98" t="s">
        <v>9</v>
      </c>
      <c r="H889" s="1517"/>
      <c r="I889" s="1517"/>
      <c r="J889" s="1"/>
      <c r="K889" s="1"/>
    </row>
    <row r="890" spans="1:18" ht="25.5" customHeight="1">
      <c r="A890" s="1518"/>
      <c r="B890" s="1183"/>
      <c r="C890" s="1533" t="s">
        <v>366</v>
      </c>
      <c r="D890" s="463" t="s">
        <v>29</v>
      </c>
      <c r="E890" s="32"/>
      <c r="F890" s="32"/>
      <c r="G890" s="1201"/>
      <c r="H890" s="1202"/>
      <c r="I890" s="32"/>
      <c r="J890" s="1"/>
      <c r="K890" s="1"/>
      <c r="M890" s="101"/>
      <c r="N890" s="101"/>
      <c r="O890" s="101"/>
      <c r="P890" s="101"/>
      <c r="Q890" s="101"/>
      <c r="R890" s="101"/>
    </row>
    <row r="891" spans="1:18" ht="18.75" customHeight="1">
      <c r="A891" s="1519"/>
      <c r="B891" s="1520"/>
      <c r="C891" s="1505"/>
      <c r="D891" s="29"/>
      <c r="E891" s="1555" t="s">
        <v>363</v>
      </c>
      <c r="F891" s="1556"/>
      <c r="G891" s="465"/>
      <c r="H891" s="1142"/>
      <c r="I891" s="1142"/>
      <c r="J891" s="1"/>
      <c r="K891" s="1"/>
      <c r="M891" s="101"/>
      <c r="N891" s="101"/>
      <c r="O891" s="101"/>
      <c r="P891" s="101"/>
      <c r="Q891" s="101"/>
      <c r="R891" s="101"/>
    </row>
    <row r="892" spans="1:18" ht="18.75" customHeight="1">
      <c r="A892" s="1519"/>
      <c r="B892" s="1520"/>
      <c r="C892" s="1505"/>
      <c r="D892" s="455"/>
      <c r="E892" s="1557"/>
      <c r="F892" s="1558"/>
      <c r="G892" s="465"/>
      <c r="H892" s="1142"/>
      <c r="I892" s="1142"/>
      <c r="J892" s="1"/>
      <c r="K892" s="1"/>
      <c r="M892" s="101"/>
      <c r="N892" s="471"/>
      <c r="O892" s="408"/>
      <c r="P892" s="101"/>
      <c r="Q892" s="101"/>
      <c r="R892" s="101"/>
    </row>
    <row r="893" spans="1:18" ht="18.75" customHeight="1">
      <c r="A893" s="1519"/>
      <c r="B893" s="1520"/>
      <c r="C893" s="1505"/>
      <c r="D893" s="455"/>
      <c r="E893" s="1557"/>
      <c r="F893" s="1558"/>
      <c r="G893" s="465"/>
      <c r="H893" s="1142"/>
      <c r="I893" s="1142"/>
      <c r="J893" s="1"/>
      <c r="K893" s="1"/>
      <c r="M893" s="101"/>
      <c r="N893" s="471"/>
      <c r="O893" s="408"/>
      <c r="P893" s="101"/>
      <c r="Q893" s="101"/>
      <c r="R893" s="101"/>
    </row>
    <row r="894" spans="1:18" ht="18.75" customHeight="1">
      <c r="A894" s="1519"/>
      <c r="B894" s="1520"/>
      <c r="C894" s="1505"/>
      <c r="D894" s="455"/>
      <c r="E894" s="1557"/>
      <c r="F894" s="1558"/>
      <c r="G894" s="465"/>
      <c r="H894" s="1142"/>
      <c r="I894" s="1142"/>
      <c r="J894" s="1"/>
      <c r="K894" s="1"/>
      <c r="M894" s="101"/>
      <c r="N894" s="471"/>
      <c r="O894" s="408"/>
      <c r="P894" s="101"/>
      <c r="Q894" s="101"/>
      <c r="R894" s="101"/>
    </row>
    <row r="895" spans="1:18" ht="18.75" customHeight="1">
      <c r="A895" s="1519"/>
      <c r="B895" s="1520"/>
      <c r="C895" s="1505"/>
      <c r="D895" s="455"/>
      <c r="E895" s="1559"/>
      <c r="F895" s="1560"/>
      <c r="G895" s="465"/>
      <c r="H895" s="1142"/>
      <c r="I895" s="1142"/>
      <c r="J895" s="1"/>
      <c r="K895" s="1"/>
      <c r="M895" s="101"/>
      <c r="N895" s="471"/>
      <c r="O895" s="408"/>
      <c r="P895" s="101"/>
      <c r="Q895" s="101"/>
      <c r="R895" s="101"/>
    </row>
    <row r="896" spans="1:18" ht="18.75" customHeight="1">
      <c r="A896" s="1519"/>
      <c r="B896" s="1520"/>
      <c r="C896" s="1505"/>
      <c r="D896" s="455"/>
      <c r="E896" s="462"/>
      <c r="F896" s="466"/>
      <c r="G896" s="465"/>
      <c r="H896" s="1142"/>
      <c r="I896" s="1142"/>
      <c r="J896" s="1"/>
      <c r="K896" s="1"/>
      <c r="M896" s="101"/>
      <c r="N896" s="471"/>
      <c r="O896" s="408"/>
      <c r="P896" s="101"/>
      <c r="Q896" s="101"/>
      <c r="R896" s="101"/>
    </row>
    <row r="897" spans="1:18" ht="18.75" customHeight="1">
      <c r="A897" s="1519"/>
      <c r="B897" s="1520"/>
      <c r="C897" s="1505"/>
      <c r="D897" s="455"/>
      <c r="E897" s="462"/>
      <c r="F897" s="466"/>
      <c r="G897" s="465"/>
      <c r="H897" s="1142"/>
      <c r="I897" s="1142"/>
      <c r="J897" s="1"/>
      <c r="K897" s="1"/>
      <c r="M897" s="101"/>
      <c r="N897" s="471"/>
      <c r="O897" s="408"/>
      <c r="P897" s="101"/>
      <c r="Q897" s="101"/>
      <c r="R897" s="101"/>
    </row>
    <row r="898" spans="1:18" ht="18.75" customHeight="1">
      <c r="A898" s="1519"/>
      <c r="B898" s="1520"/>
      <c r="C898" s="1505"/>
      <c r="D898" s="455"/>
      <c r="E898" s="462"/>
      <c r="F898" s="466"/>
      <c r="G898" s="465"/>
      <c r="H898" s="1142"/>
      <c r="I898" s="1142"/>
      <c r="J898" s="1"/>
      <c r="K898" s="1"/>
      <c r="M898" s="101"/>
      <c r="N898" s="471"/>
      <c r="O898" s="408"/>
      <c r="P898" s="101"/>
      <c r="Q898" s="101"/>
      <c r="R898" s="101"/>
    </row>
    <row r="899" spans="1:18" ht="18.75" customHeight="1">
      <c r="A899" s="1519"/>
      <c r="B899" s="1520"/>
      <c r="C899" s="1505"/>
      <c r="D899" s="455"/>
      <c r="E899" s="462"/>
      <c r="F899" s="466"/>
      <c r="G899" s="465"/>
      <c r="H899" s="1142"/>
      <c r="I899" s="1142"/>
      <c r="J899" s="1"/>
      <c r="K899" s="1"/>
      <c r="M899" s="101"/>
      <c r="N899" s="471"/>
      <c r="O899" s="408"/>
      <c r="P899" s="101"/>
      <c r="Q899" s="101"/>
      <c r="R899" s="101"/>
    </row>
    <row r="900" spans="1:18" ht="18.75" customHeight="1">
      <c r="A900" s="1519"/>
      <c r="B900" s="1520"/>
      <c r="C900" s="1505"/>
      <c r="D900" s="455"/>
      <c r="E900" s="462"/>
      <c r="F900" s="466"/>
      <c r="G900" s="465"/>
      <c r="H900" s="1142"/>
      <c r="I900" s="1142"/>
      <c r="J900" s="1"/>
      <c r="K900" s="1"/>
      <c r="M900" s="101"/>
      <c r="N900" s="471"/>
      <c r="O900" s="408"/>
      <c r="P900" s="101"/>
      <c r="Q900" s="101"/>
      <c r="R900" s="101"/>
    </row>
    <row r="901" spans="1:18" ht="18.75" customHeight="1">
      <c r="A901" s="1519"/>
      <c r="B901" s="1520"/>
      <c r="C901" s="1505"/>
      <c r="D901" s="455"/>
      <c r="E901" s="462"/>
      <c r="F901" s="466"/>
      <c r="G901" s="465"/>
      <c r="H901" s="1142"/>
      <c r="I901" s="1142"/>
      <c r="J901" s="1"/>
      <c r="K901" s="1"/>
      <c r="M901" s="101"/>
      <c r="N901" s="471"/>
      <c r="O901" s="408"/>
      <c r="P901" s="101"/>
      <c r="Q901" s="101"/>
      <c r="R901" s="101"/>
    </row>
    <row r="902" spans="1:18" ht="15.75" customHeight="1">
      <c r="A902" s="1519"/>
      <c r="B902" s="1520"/>
      <c r="C902" s="1505"/>
      <c r="D902" s="455"/>
      <c r="E902" s="462"/>
      <c r="F902" s="466"/>
      <c r="G902" s="465"/>
      <c r="H902" s="1142"/>
      <c r="I902" s="1142"/>
      <c r="M902" s="101"/>
      <c r="N902" s="471"/>
      <c r="O902" s="408"/>
      <c r="P902" s="101"/>
      <c r="Q902" s="101"/>
      <c r="R902" s="101"/>
    </row>
    <row r="903" spans="1:18" ht="18.75" customHeight="1">
      <c r="A903" s="1521"/>
      <c r="B903" s="1522"/>
      <c r="C903" s="1506"/>
      <c r="D903" s="455"/>
      <c r="E903" s="461"/>
      <c r="F903" s="467"/>
      <c r="G903" s="469"/>
      <c r="H903" s="1147"/>
      <c r="I903" s="1147"/>
      <c r="J903" s="1"/>
      <c r="K903" s="1"/>
      <c r="M903" s="476"/>
      <c r="N903" s="471"/>
      <c r="O903" s="408"/>
      <c r="P903" s="101"/>
      <c r="Q903" s="101"/>
      <c r="R903" s="101"/>
    </row>
    <row r="904" spans="1:18" ht="18.75" customHeight="1">
      <c r="A904" s="175"/>
      <c r="B904" s="175"/>
      <c r="C904" s="176"/>
      <c r="D904" s="471"/>
      <c r="E904" s="169"/>
      <c r="F904" s="170"/>
      <c r="G904" s="170"/>
      <c r="H904" s="170"/>
      <c r="I904" s="170"/>
      <c r="J904" s="1"/>
      <c r="K904" s="1"/>
      <c r="M904" s="476"/>
      <c r="N904" s="169"/>
      <c r="O904" s="170"/>
      <c r="P904" s="170"/>
      <c r="Q904" s="101"/>
      <c r="R904" s="101"/>
    </row>
    <row r="905" spans="1:18" ht="18.75" customHeight="1">
      <c r="A905" s="175"/>
      <c r="B905" s="175"/>
      <c r="C905" s="176"/>
      <c r="D905" s="471"/>
      <c r="E905" s="169"/>
      <c r="F905" s="170"/>
      <c r="G905" s="170"/>
      <c r="H905" s="170"/>
      <c r="I905" s="170"/>
      <c r="J905" s="1"/>
      <c r="K905" s="1"/>
      <c r="M905" s="174"/>
    </row>
    <row r="906" spans="1:18" s="21" customFormat="1" ht="18.75">
      <c r="A906" s="1140" t="s">
        <v>12</v>
      </c>
      <c r="B906" s="1140"/>
      <c r="C906" s="1140"/>
      <c r="D906" s="1141" t="s">
        <v>25</v>
      </c>
      <c r="E906" s="1141"/>
      <c r="F906" s="1141"/>
      <c r="G906" s="468" t="s">
        <v>13</v>
      </c>
      <c r="H906" s="468"/>
      <c r="I906" s="468"/>
      <c r="J906" s="20"/>
      <c r="K906" s="19"/>
    </row>
    <row r="907" spans="1:18" s="6" customFormat="1" ht="73.5" customHeight="1">
      <c r="A907" s="1351" t="s">
        <v>14</v>
      </c>
      <c r="B907" s="1351"/>
      <c r="C907" s="1351"/>
      <c r="D907" s="1351"/>
      <c r="E907" s="1351"/>
      <c r="F907" s="1351"/>
      <c r="G907" s="1351"/>
      <c r="H907" s="1351"/>
      <c r="I907" s="1351"/>
      <c r="J907" s="5"/>
      <c r="K907" s="5"/>
    </row>
    <row r="908" spans="1:18" ht="15" customHeight="1">
      <c r="A908" s="1206" t="s">
        <v>23</v>
      </c>
      <c r="B908" s="1206"/>
      <c r="C908" s="119">
        <v>44778</v>
      </c>
      <c r="D908" s="1264"/>
      <c r="E908" s="1206" t="s">
        <v>21</v>
      </c>
      <c r="F908" s="1206"/>
      <c r="G908" s="1219"/>
      <c r="H908" s="1219"/>
      <c r="I908" s="1219"/>
      <c r="J908" s="2"/>
      <c r="K908" s="2"/>
    </row>
    <row r="909" spans="1:18" ht="15.75" customHeight="1">
      <c r="A909" s="1213" t="s">
        <v>26</v>
      </c>
      <c r="B909" s="1213"/>
      <c r="C909" s="517" t="s">
        <v>27</v>
      </c>
      <c r="D909" s="1531"/>
      <c r="E909" s="1213" t="s">
        <v>20</v>
      </c>
      <c r="F909" s="1213"/>
      <c r="G909" s="1511">
        <v>44774</v>
      </c>
      <c r="H909" s="1511"/>
      <c r="I909" s="1511"/>
      <c r="J909" s="2"/>
      <c r="K909" s="2"/>
    </row>
    <row r="910" spans="1:18" ht="17.25" customHeight="1">
      <c r="A910" s="1213" t="s">
        <v>15</v>
      </c>
      <c r="B910" s="1213"/>
      <c r="C910" s="517" t="s">
        <v>17</v>
      </c>
      <c r="D910" s="1531"/>
      <c r="E910" s="1214" t="s">
        <v>18</v>
      </c>
      <c r="F910" s="1215"/>
      <c r="G910" s="1184" t="s">
        <v>85</v>
      </c>
      <c r="H910" s="1184"/>
      <c r="I910" s="1184"/>
      <c r="J910" s="2"/>
      <c r="K910" s="2"/>
    </row>
    <row r="911" spans="1:18" ht="17.25" customHeight="1">
      <c r="A911" s="1213" t="s">
        <v>16</v>
      </c>
      <c r="B911" s="1213"/>
      <c r="C911" s="517">
        <v>90135830</v>
      </c>
      <c r="D911" s="1531"/>
      <c r="E911" s="1206" t="s">
        <v>19</v>
      </c>
      <c r="F911" s="1206"/>
      <c r="G911" s="1191" t="s">
        <v>86</v>
      </c>
      <c r="H911" s="1191"/>
      <c r="I911" s="1191"/>
      <c r="J911" s="2"/>
      <c r="K911" s="2"/>
    </row>
    <row r="912" spans="1:18" ht="13.5" customHeight="1">
      <c r="A912" s="1184" t="s">
        <v>0</v>
      </c>
      <c r="B912" s="1184"/>
      <c r="C912" s="33"/>
      <c r="D912" s="1166"/>
      <c r="E912" s="519" t="s">
        <v>22</v>
      </c>
      <c r="F912" s="517" t="s">
        <v>87</v>
      </c>
      <c r="G912" s="517" t="s">
        <v>179</v>
      </c>
      <c r="H912" s="1282" t="s">
        <v>175</v>
      </c>
      <c r="I912" s="1282"/>
      <c r="J912" s="4"/>
      <c r="K912" s="1"/>
    </row>
    <row r="913" spans="1:11" ht="18.75">
      <c r="A913" s="1151" t="s">
        <v>1</v>
      </c>
      <c r="B913" s="1153"/>
      <c r="C913" s="1154"/>
      <c r="D913" s="1155" t="s">
        <v>2</v>
      </c>
      <c r="E913" s="1156"/>
      <c r="F913" s="1156"/>
      <c r="G913" s="1157"/>
      <c r="H913" s="173"/>
      <c r="I913" s="97"/>
      <c r="J913" s="1"/>
      <c r="K913" s="1"/>
    </row>
    <row r="914" spans="1:11" ht="25.5" customHeight="1">
      <c r="A914" s="512" t="s">
        <v>1</v>
      </c>
      <c r="B914" s="517"/>
      <c r="C914" s="517"/>
      <c r="D914" s="524" t="s">
        <v>2</v>
      </c>
      <c r="E914" s="1184" t="s">
        <v>7</v>
      </c>
      <c r="F914" s="1184"/>
      <c r="G914" s="1184"/>
      <c r="H914" s="520" t="s">
        <v>10</v>
      </c>
      <c r="I914" s="1516" t="s">
        <v>11</v>
      </c>
      <c r="J914" s="1"/>
      <c r="K914" s="1"/>
    </row>
    <row r="915" spans="1:11" ht="27.75" customHeight="1">
      <c r="A915" s="513" t="s">
        <v>3</v>
      </c>
      <c r="B915" s="513" t="s">
        <v>4</v>
      </c>
      <c r="C915" s="514" t="s">
        <v>5</v>
      </c>
      <c r="D915" s="515" t="s">
        <v>6</v>
      </c>
      <c r="E915" s="1163" t="s">
        <v>8</v>
      </c>
      <c r="F915" s="1163"/>
      <c r="G915" s="392" t="s">
        <v>9</v>
      </c>
      <c r="H915" s="396">
        <v>44774</v>
      </c>
      <c r="I915" s="1517"/>
      <c r="J915" s="1"/>
      <c r="K915" s="1"/>
    </row>
    <row r="916" spans="1:11" ht="28.5" customHeight="1">
      <c r="A916" s="3"/>
      <c r="B916" s="3"/>
      <c r="C916" s="217"/>
      <c r="D916" s="518" t="s">
        <v>29</v>
      </c>
      <c r="E916" s="1148" t="s">
        <v>426</v>
      </c>
      <c r="F916" s="1149"/>
      <c r="G916" s="32" t="s">
        <v>429</v>
      </c>
      <c r="H916" s="395"/>
      <c r="I916" s="75"/>
      <c r="J916" s="1"/>
      <c r="K916" s="1"/>
    </row>
    <row r="917" spans="1:11" ht="15" customHeight="1">
      <c r="A917" s="3"/>
      <c r="B917" s="3"/>
      <c r="C917" s="1533" t="s">
        <v>430</v>
      </c>
      <c r="D917" s="29">
        <v>1</v>
      </c>
      <c r="E917" s="397" t="s">
        <v>286</v>
      </c>
      <c r="F917" s="511">
        <v>10000</v>
      </c>
      <c r="G917" s="516"/>
      <c r="H917" s="522"/>
      <c r="I917" s="518"/>
      <c r="J917" s="1"/>
      <c r="K917" s="1"/>
    </row>
    <row r="918" spans="1:11" ht="15" customHeight="1">
      <c r="A918" s="3"/>
      <c r="B918" s="3"/>
      <c r="C918" s="1505"/>
      <c r="D918" s="511">
        <v>1001</v>
      </c>
      <c r="E918" s="397" t="s">
        <v>31</v>
      </c>
      <c r="F918" s="511">
        <v>2120</v>
      </c>
      <c r="G918" s="116"/>
      <c r="H918" s="116"/>
      <c r="I918" s="394"/>
      <c r="J918" s="1"/>
      <c r="K918" s="1"/>
    </row>
    <row r="919" spans="1:11" ht="15" customHeight="1">
      <c r="A919" s="3"/>
      <c r="B919" s="3"/>
      <c r="C919" s="1505"/>
      <c r="D919" s="511">
        <v>1210</v>
      </c>
      <c r="E919" s="397" t="s">
        <v>71</v>
      </c>
      <c r="F919" s="511">
        <v>1785</v>
      </c>
      <c r="G919" s="116"/>
      <c r="H919" s="1547" t="s">
        <v>431</v>
      </c>
      <c r="I919" s="1548"/>
      <c r="J919" s="1"/>
      <c r="K919" s="1"/>
    </row>
    <row r="920" spans="1:11" ht="15" customHeight="1">
      <c r="A920" s="3"/>
      <c r="B920" s="3"/>
      <c r="C920" s="1505"/>
      <c r="D920" s="511">
        <v>1300</v>
      </c>
      <c r="E920" s="397" t="s">
        <v>73</v>
      </c>
      <c r="F920" s="511">
        <v>1500</v>
      </c>
      <c r="G920" s="116"/>
      <c r="H920" s="1549"/>
      <c r="I920" s="1550"/>
      <c r="J920" s="1"/>
      <c r="K920" s="1"/>
    </row>
    <row r="921" spans="1:11" ht="15" customHeight="1">
      <c r="A921" s="3"/>
      <c r="B921" s="3"/>
      <c r="C921" s="1505"/>
      <c r="D921" s="511">
        <v>1584</v>
      </c>
      <c r="E921" s="397" t="s">
        <v>74</v>
      </c>
      <c r="F921" s="511">
        <v>6000</v>
      </c>
      <c r="G921" s="116"/>
      <c r="H921" s="1549"/>
      <c r="I921" s="1550"/>
      <c r="J921" s="1"/>
      <c r="K921" s="1"/>
    </row>
    <row r="922" spans="1:11" ht="15" customHeight="1">
      <c r="A922" s="3"/>
      <c r="B922" s="3"/>
      <c r="C922" s="1505"/>
      <c r="D922" s="511">
        <v>1810</v>
      </c>
      <c r="E922" s="397" t="s">
        <v>287</v>
      </c>
      <c r="F922" s="511">
        <v>14610</v>
      </c>
      <c r="G922" s="116"/>
      <c r="H922" s="1549"/>
      <c r="I922" s="1550"/>
      <c r="J922" s="1"/>
      <c r="K922" s="1"/>
    </row>
    <row r="923" spans="1:11" ht="15" customHeight="1">
      <c r="A923" s="3"/>
      <c r="B923" s="3"/>
      <c r="C923" s="1505"/>
      <c r="D923" s="511">
        <v>1820</v>
      </c>
      <c r="E923" s="397" t="s">
        <v>72</v>
      </c>
      <c r="F923" s="511">
        <v>9000</v>
      </c>
      <c r="G923" s="116"/>
      <c r="H923" s="1549"/>
      <c r="I923" s="1550"/>
      <c r="J923" s="1"/>
      <c r="K923" s="1"/>
    </row>
    <row r="924" spans="1:11" ht="15" customHeight="1">
      <c r="A924" s="3"/>
      <c r="B924" s="3"/>
      <c r="C924" s="1505"/>
      <c r="D924" s="511">
        <v>2211</v>
      </c>
      <c r="E924" s="398" t="s">
        <v>288</v>
      </c>
      <c r="F924" s="511">
        <v>804</v>
      </c>
      <c r="G924" s="116"/>
      <c r="H924" s="1549"/>
      <c r="I924" s="1550"/>
      <c r="J924" s="1"/>
      <c r="K924" s="1"/>
    </row>
    <row r="925" spans="1:11" ht="15" customHeight="1">
      <c r="A925" s="3"/>
      <c r="B925" s="3"/>
      <c r="C925" s="1505"/>
      <c r="D925" s="511">
        <v>2224</v>
      </c>
      <c r="E925" s="398" t="s">
        <v>289</v>
      </c>
      <c r="F925" s="511">
        <v>1000</v>
      </c>
      <c r="G925" s="116"/>
      <c r="H925" s="1549"/>
      <c r="I925" s="1550"/>
      <c r="J925" s="1"/>
      <c r="K925" s="1"/>
    </row>
    <row r="926" spans="1:11" ht="15" customHeight="1">
      <c r="A926" s="3"/>
      <c r="B926" s="3"/>
      <c r="C926" s="1505"/>
      <c r="D926" s="511">
        <v>2247</v>
      </c>
      <c r="E926" s="398" t="s">
        <v>290</v>
      </c>
      <c r="F926" s="511">
        <v>1000</v>
      </c>
      <c r="G926" s="516"/>
      <c r="H926" s="1549"/>
      <c r="I926" s="1550"/>
      <c r="J926" s="1"/>
      <c r="K926" s="1"/>
    </row>
    <row r="927" spans="1:11" ht="15" customHeight="1">
      <c r="A927" s="3"/>
      <c r="B927" s="3"/>
      <c r="C927" s="1505"/>
      <c r="D927" s="511">
        <v>2264</v>
      </c>
      <c r="E927" s="398" t="s">
        <v>291</v>
      </c>
      <c r="F927" s="511">
        <v>1000</v>
      </c>
      <c r="G927" s="516"/>
      <c r="H927" s="1551"/>
      <c r="I927" s="1552"/>
      <c r="J927" s="1"/>
      <c r="K927" s="1"/>
    </row>
    <row r="928" spans="1:11" ht="15" customHeight="1">
      <c r="A928" s="3"/>
      <c r="B928" s="3"/>
      <c r="C928" s="1505"/>
      <c r="D928" s="511">
        <v>2309</v>
      </c>
      <c r="E928" s="398" t="s">
        <v>292</v>
      </c>
      <c r="F928" s="511">
        <v>1000</v>
      </c>
      <c r="G928" s="516"/>
      <c r="H928" s="522"/>
      <c r="I928" s="394"/>
    </row>
    <row r="929" spans="1:11" ht="15" customHeight="1">
      <c r="A929" s="3"/>
      <c r="B929" s="3"/>
      <c r="C929" s="1506"/>
      <c r="D929" s="1553" t="s">
        <v>293</v>
      </c>
      <c r="E929" s="1554"/>
      <c r="F929" s="522">
        <f>SUM(F917:F928)</f>
        <v>49819</v>
      </c>
      <c r="G929" s="522"/>
      <c r="H929" s="522"/>
      <c r="I929" s="394"/>
      <c r="J929" s="1"/>
      <c r="K929" s="1"/>
    </row>
    <row r="930" spans="1:11" ht="18.75">
      <c r="A930" s="15"/>
      <c r="B930" s="15"/>
      <c r="C930" s="167"/>
      <c r="D930" s="523"/>
      <c r="E930" s="169"/>
      <c r="F930" s="170"/>
      <c r="G930" s="170"/>
      <c r="H930" s="171"/>
      <c r="I930" s="167"/>
      <c r="J930" s="1"/>
      <c r="K930" s="1"/>
    </row>
    <row r="931" spans="1:11" ht="18.75">
      <c r="A931" s="15"/>
      <c r="B931" s="15"/>
      <c r="C931" s="167"/>
      <c r="D931" s="523"/>
      <c r="E931" s="169"/>
      <c r="F931" s="170"/>
      <c r="G931" s="170"/>
      <c r="H931" s="171"/>
      <c r="I931" s="167"/>
      <c r="J931" s="1"/>
      <c r="K931" s="1"/>
    </row>
    <row r="933" spans="1:11" s="21" customFormat="1" ht="18.75">
      <c r="A933" s="1140" t="s">
        <v>12</v>
      </c>
      <c r="B933" s="1140"/>
      <c r="C933" s="1140"/>
      <c r="D933" s="1141" t="s">
        <v>25</v>
      </c>
      <c r="E933" s="1141"/>
      <c r="F933" s="1141"/>
      <c r="G933" s="521" t="s">
        <v>13</v>
      </c>
      <c r="H933" s="521"/>
      <c r="I933" s="521"/>
      <c r="J933" s="20"/>
      <c r="K933" s="19"/>
    </row>
    <row r="936" spans="1:11" s="6" customFormat="1" ht="73.5" customHeight="1">
      <c r="A936" s="1351" t="s">
        <v>14</v>
      </c>
      <c r="B936" s="1351"/>
      <c r="C936" s="1351"/>
      <c r="D936" s="1351"/>
      <c r="E936" s="1351"/>
      <c r="F936" s="1351"/>
      <c r="G936" s="1351"/>
      <c r="H936" s="1351"/>
      <c r="I936" s="1351"/>
      <c r="J936" s="5"/>
      <c r="K936" s="5"/>
    </row>
    <row r="937" spans="1:11" ht="15" customHeight="1">
      <c r="A937" s="1160" t="s">
        <v>23</v>
      </c>
      <c r="B937" s="1160"/>
      <c r="C937" s="166">
        <v>44779</v>
      </c>
      <c r="D937" s="10"/>
      <c r="E937" s="1206" t="s">
        <v>21</v>
      </c>
      <c r="F937" s="1206"/>
      <c r="G937" s="1219"/>
      <c r="H937" s="1219"/>
      <c r="I937" s="1219"/>
      <c r="J937" s="2"/>
      <c r="K937" s="2"/>
    </row>
    <row r="938" spans="1:11" ht="15.75" customHeight="1">
      <c r="A938" s="1213" t="s">
        <v>26</v>
      </c>
      <c r="B938" s="1213"/>
      <c r="C938" s="537" t="s">
        <v>27</v>
      </c>
      <c r="D938" s="12"/>
      <c r="E938" s="1213" t="s">
        <v>20</v>
      </c>
      <c r="F938" s="1213"/>
      <c r="G938" s="1511">
        <v>44743</v>
      </c>
      <c r="H938" s="1511"/>
      <c r="I938" s="1511"/>
      <c r="J938" s="2"/>
      <c r="K938" s="2"/>
    </row>
    <row r="939" spans="1:11" ht="17.25" customHeight="1">
      <c r="A939" s="1213" t="s">
        <v>15</v>
      </c>
      <c r="B939" s="1213"/>
      <c r="C939" s="537" t="s">
        <v>17</v>
      </c>
      <c r="D939" s="12"/>
      <c r="E939" s="1214" t="s">
        <v>18</v>
      </c>
      <c r="F939" s="1215"/>
      <c r="G939" s="1184" t="s">
        <v>197</v>
      </c>
      <c r="H939" s="1184"/>
      <c r="I939" s="1184"/>
      <c r="J939" s="2"/>
      <c r="K939" s="2"/>
    </row>
    <row r="940" spans="1:11" ht="17.25" customHeight="1">
      <c r="A940" s="1213" t="s">
        <v>16</v>
      </c>
      <c r="B940" s="1213"/>
      <c r="C940" s="537">
        <v>90135827</v>
      </c>
      <c r="D940" s="10"/>
      <c r="E940" s="1206" t="s">
        <v>19</v>
      </c>
      <c r="F940" s="1206"/>
      <c r="G940" s="1191" t="s">
        <v>78</v>
      </c>
      <c r="H940" s="1191"/>
      <c r="I940" s="1191"/>
      <c r="J940" s="2"/>
      <c r="K940" s="2"/>
    </row>
    <row r="941" spans="1:11" ht="13.5" customHeight="1">
      <c r="A941" s="1184" t="s">
        <v>0</v>
      </c>
      <c r="B941" s="1184"/>
      <c r="C941" s="33"/>
      <c r="D941" s="8"/>
      <c r="E941" s="538" t="s">
        <v>22</v>
      </c>
      <c r="F941" s="537" t="s">
        <v>79</v>
      </c>
      <c r="G941" s="537" t="s">
        <v>179</v>
      </c>
      <c r="H941" s="1282" t="s">
        <v>175</v>
      </c>
      <c r="I941" s="1282"/>
      <c r="J941" s="4"/>
      <c r="K941" s="1"/>
    </row>
    <row r="942" spans="1:11" ht="18.75">
      <c r="A942" s="1151" t="s">
        <v>1</v>
      </c>
      <c r="B942" s="1153"/>
      <c r="C942" s="1154"/>
      <c r="D942" s="1155" t="s">
        <v>2</v>
      </c>
      <c r="E942" s="1156"/>
      <c r="F942" s="1156"/>
      <c r="G942" s="1157"/>
      <c r="H942" s="173"/>
      <c r="I942" s="97"/>
      <c r="J942" s="1"/>
      <c r="K942" s="1"/>
    </row>
    <row r="943" spans="1:11" ht="18.75" customHeight="1">
      <c r="A943" s="532" t="s">
        <v>1</v>
      </c>
      <c r="B943" s="537"/>
      <c r="C943" s="537"/>
      <c r="D943" s="546" t="s">
        <v>2</v>
      </c>
      <c r="E943" s="1184" t="s">
        <v>7</v>
      </c>
      <c r="F943" s="1184"/>
      <c r="G943" s="1184"/>
      <c r="H943" s="164" t="s">
        <v>10</v>
      </c>
      <c r="I943" s="1516" t="s">
        <v>11</v>
      </c>
      <c r="J943" s="1"/>
      <c r="K943" s="1"/>
    </row>
    <row r="944" spans="1:11" ht="27.75" customHeight="1">
      <c r="A944" s="533" t="s">
        <v>3</v>
      </c>
      <c r="B944" s="533" t="s">
        <v>4</v>
      </c>
      <c r="C944" s="535" t="s">
        <v>5</v>
      </c>
      <c r="D944" s="536" t="s">
        <v>6</v>
      </c>
      <c r="E944" s="1184" t="s">
        <v>8</v>
      </c>
      <c r="F944" s="1184"/>
      <c r="G944" s="98" t="s">
        <v>9</v>
      </c>
      <c r="H944" s="240">
        <v>44593</v>
      </c>
      <c r="I944" s="1517"/>
      <c r="J944" s="1"/>
      <c r="K944" s="1"/>
    </row>
    <row r="945" spans="1:13" ht="30.75" customHeight="1">
      <c r="A945" s="1518"/>
      <c r="B945" s="1183"/>
      <c r="C945" s="1533" t="s">
        <v>360</v>
      </c>
      <c r="D945" s="528" t="s">
        <v>29</v>
      </c>
      <c r="E945" s="1148"/>
      <c r="F945" s="1283"/>
      <c r="G945" s="528"/>
      <c r="H945" s="119">
        <v>44743</v>
      </c>
      <c r="I945" s="32"/>
      <c r="J945" s="1"/>
      <c r="K945" s="1"/>
    </row>
    <row r="946" spans="1:13" ht="37.5" customHeight="1">
      <c r="A946" s="1519"/>
      <c r="B946" s="1520"/>
      <c r="C946" s="1505"/>
      <c r="D946" s="29"/>
      <c r="E946" s="1148" t="s">
        <v>351</v>
      </c>
      <c r="F946" s="1283"/>
      <c r="G946" s="530"/>
      <c r="H946" s="1541" t="s">
        <v>352</v>
      </c>
      <c r="I946" s="1542"/>
      <c r="J946" s="1"/>
      <c r="K946" s="1"/>
    </row>
    <row r="947" spans="1:13" ht="18.75" customHeight="1">
      <c r="A947" s="1519"/>
      <c r="B947" s="1520"/>
      <c r="C947" s="1505"/>
      <c r="D947" s="531"/>
      <c r="E947" s="1148"/>
      <c r="F947" s="1283"/>
      <c r="G947" s="530"/>
      <c r="H947" s="1543"/>
      <c r="I947" s="1544"/>
      <c r="J947" s="1"/>
      <c r="K947" s="1"/>
    </row>
    <row r="948" spans="1:13" ht="18.75" customHeight="1">
      <c r="A948" s="1519"/>
      <c r="B948" s="1520"/>
      <c r="C948" s="1505"/>
      <c r="D948" s="531"/>
      <c r="E948" s="1148"/>
      <c r="F948" s="1283"/>
      <c r="G948" s="530"/>
      <c r="H948" s="1543"/>
      <c r="I948" s="1544"/>
      <c r="J948" s="1"/>
      <c r="K948" s="1"/>
    </row>
    <row r="949" spans="1:13" ht="18.75" customHeight="1">
      <c r="A949" s="1519"/>
      <c r="B949" s="1520"/>
      <c r="C949" s="1505"/>
      <c r="D949" s="531"/>
      <c r="E949" s="1148"/>
      <c r="F949" s="1283"/>
      <c r="G949" s="530"/>
      <c r="H949" s="1543"/>
      <c r="I949" s="1544"/>
      <c r="J949" s="1"/>
      <c r="K949" s="1"/>
    </row>
    <row r="950" spans="1:13" ht="18.75" customHeight="1">
      <c r="A950" s="1519"/>
      <c r="B950" s="1520"/>
      <c r="C950" s="1505"/>
      <c r="D950" s="531"/>
      <c r="E950" s="1148"/>
      <c r="F950" s="1283"/>
      <c r="G950" s="530"/>
      <c r="H950" s="1543"/>
      <c r="I950" s="1544"/>
      <c r="J950" s="1"/>
      <c r="K950" s="1"/>
    </row>
    <row r="951" spans="1:13" ht="18.75" customHeight="1">
      <c r="A951" s="1519"/>
      <c r="B951" s="1520"/>
      <c r="C951" s="1505"/>
      <c r="D951" s="531"/>
      <c r="E951" s="1148"/>
      <c r="F951" s="1283"/>
      <c r="G951" s="530"/>
      <c r="H951" s="1543"/>
      <c r="I951" s="1544"/>
      <c r="J951" s="1"/>
      <c r="K951" s="1"/>
    </row>
    <row r="952" spans="1:13" ht="18.75" customHeight="1">
      <c r="A952" s="1519"/>
      <c r="B952" s="1520"/>
      <c r="C952" s="1505"/>
      <c r="D952" s="531"/>
      <c r="E952" s="1148"/>
      <c r="F952" s="1283"/>
      <c r="G952" s="530"/>
      <c r="H952" s="1543"/>
      <c r="I952" s="1544"/>
      <c r="J952" s="1"/>
      <c r="K952" s="1"/>
    </row>
    <row r="953" spans="1:13" ht="18.75" customHeight="1">
      <c r="A953" s="1519"/>
      <c r="B953" s="1520"/>
      <c r="C953" s="1505"/>
      <c r="D953" s="531"/>
      <c r="E953" s="1148"/>
      <c r="F953" s="1283"/>
      <c r="G953" s="530"/>
      <c r="H953" s="1543"/>
      <c r="I953" s="1544"/>
      <c r="J953" s="1"/>
      <c r="K953" s="1"/>
    </row>
    <row r="954" spans="1:13" ht="18.75" customHeight="1">
      <c r="A954" s="1519"/>
      <c r="B954" s="1520"/>
      <c r="C954" s="1505"/>
      <c r="D954" s="531"/>
      <c r="E954" s="1148"/>
      <c r="F954" s="1283"/>
      <c r="G954" s="530"/>
      <c r="H954" s="1543"/>
      <c r="I954" s="1544"/>
      <c r="J954" s="1"/>
      <c r="K954" s="1"/>
    </row>
    <row r="955" spans="1:13" ht="15.75" customHeight="1">
      <c r="A955" s="1519"/>
      <c r="B955" s="1520"/>
      <c r="C955" s="1505"/>
      <c r="D955" s="531"/>
      <c r="E955" s="1148"/>
      <c r="F955" s="1283"/>
      <c r="G955" s="530"/>
      <c r="H955" s="1543"/>
      <c r="I955" s="1544"/>
    </row>
    <row r="956" spans="1:13" ht="18.75" customHeight="1">
      <c r="A956" s="1521"/>
      <c r="B956" s="1522"/>
      <c r="C956" s="1506"/>
      <c r="D956" s="531"/>
      <c r="E956" s="1148"/>
      <c r="F956" s="1283"/>
      <c r="G956" s="540"/>
      <c r="H956" s="1545"/>
      <c r="I956" s="1546"/>
      <c r="J956" s="1"/>
      <c r="K956" s="1"/>
      <c r="M956" s="174"/>
    </row>
    <row r="957" spans="1:13" ht="18.75" customHeight="1">
      <c r="A957" s="175"/>
      <c r="B957" s="175"/>
      <c r="C957" s="176"/>
      <c r="D957" s="547"/>
      <c r="E957" s="169"/>
      <c r="F957" s="170"/>
      <c r="G957" s="170"/>
      <c r="H957" s="170"/>
      <c r="I957" s="170"/>
      <c r="J957" s="1"/>
      <c r="K957" s="1"/>
      <c r="M957" s="174"/>
    </row>
    <row r="958" spans="1:13" ht="18.75" customHeight="1">
      <c r="A958" s="175"/>
      <c r="B958" s="175"/>
      <c r="C958" s="176"/>
      <c r="D958" s="547"/>
      <c r="E958" s="169"/>
      <c r="F958" s="170"/>
      <c r="G958" s="170"/>
      <c r="H958" s="170"/>
      <c r="I958" s="170"/>
      <c r="J958" s="1"/>
      <c r="K958" s="1"/>
      <c r="M958" s="174"/>
    </row>
    <row r="959" spans="1:13" s="21" customFormat="1" ht="18.75">
      <c r="A959" s="1140" t="s">
        <v>12</v>
      </c>
      <c r="B959" s="1140"/>
      <c r="C959" s="1140"/>
      <c r="D959" s="1141" t="s">
        <v>25</v>
      </c>
      <c r="E959" s="1141"/>
      <c r="F959" s="1141"/>
      <c r="G959" s="545" t="s">
        <v>13</v>
      </c>
      <c r="H959" s="545"/>
      <c r="I959" s="545"/>
      <c r="J959" s="20"/>
      <c r="K959" s="19"/>
    </row>
    <row r="961" spans="1:11" s="6" customFormat="1" ht="75" customHeight="1">
      <c r="A961" s="1510" t="s">
        <v>14</v>
      </c>
      <c r="B961" s="1510"/>
      <c r="C961" s="1510"/>
      <c r="D961" s="1510"/>
      <c r="E961" s="1510"/>
      <c r="F961" s="1510"/>
      <c r="G961" s="1510"/>
      <c r="H961" s="1510"/>
      <c r="I961" s="1510"/>
      <c r="J961" s="5"/>
      <c r="K961" s="5"/>
    </row>
    <row r="962" spans="1:11" ht="15" customHeight="1">
      <c r="A962" s="1160" t="s">
        <v>23</v>
      </c>
      <c r="B962" s="1160"/>
      <c r="C962" s="166">
        <v>44569</v>
      </c>
      <c r="D962" s="10"/>
      <c r="E962" s="1206" t="s">
        <v>21</v>
      </c>
      <c r="F962" s="1206"/>
      <c r="G962" s="1219"/>
      <c r="H962" s="1219"/>
      <c r="I962" s="1219"/>
      <c r="J962" s="2"/>
      <c r="K962" s="2"/>
    </row>
    <row r="963" spans="1:11" ht="15.75" customHeight="1">
      <c r="A963" s="1213" t="s">
        <v>26</v>
      </c>
      <c r="B963" s="1213"/>
      <c r="C963" s="537" t="s">
        <v>27</v>
      </c>
      <c r="D963" s="12"/>
      <c r="E963" s="1213" t="s">
        <v>20</v>
      </c>
      <c r="F963" s="1213"/>
      <c r="G963" s="1511">
        <v>44774</v>
      </c>
      <c r="H963" s="1511"/>
      <c r="I963" s="1511"/>
      <c r="J963" s="2"/>
      <c r="K963" s="2"/>
    </row>
    <row r="964" spans="1:11" ht="17.25" customHeight="1">
      <c r="A964" s="1213" t="s">
        <v>15</v>
      </c>
      <c r="B964" s="1213"/>
      <c r="C964" s="537" t="s">
        <v>17</v>
      </c>
      <c r="D964" s="12"/>
      <c r="E964" s="1214" t="s">
        <v>18</v>
      </c>
      <c r="F964" s="1215"/>
      <c r="G964" s="1184" t="s">
        <v>109</v>
      </c>
      <c r="H964" s="1184"/>
      <c r="I964" s="1184"/>
      <c r="J964" s="2"/>
      <c r="K964" s="2"/>
    </row>
    <row r="965" spans="1:11" ht="17.25" customHeight="1">
      <c r="A965" s="1213" t="s">
        <v>16</v>
      </c>
      <c r="B965" s="1213"/>
      <c r="C965" s="537">
        <v>90133463</v>
      </c>
      <c r="D965" s="10"/>
      <c r="E965" s="1206" t="s">
        <v>19</v>
      </c>
      <c r="F965" s="1206"/>
      <c r="G965" s="1191" t="s">
        <v>110</v>
      </c>
      <c r="H965" s="1191"/>
      <c r="I965" s="1191"/>
      <c r="J965" s="2"/>
      <c r="K965" s="2"/>
    </row>
    <row r="966" spans="1:11" ht="13.5" customHeight="1">
      <c r="A966" s="1184" t="s">
        <v>0</v>
      </c>
      <c r="B966" s="1184"/>
      <c r="C966" s="33"/>
      <c r="D966" s="8"/>
      <c r="E966" s="538" t="s">
        <v>22</v>
      </c>
      <c r="F966" s="537" t="s">
        <v>111</v>
      </c>
      <c r="G966" s="538"/>
      <c r="H966" s="1282" t="s">
        <v>88</v>
      </c>
      <c r="I966" s="1282"/>
      <c r="J966" s="4"/>
      <c r="K966" s="1"/>
    </row>
    <row r="967" spans="1:11" ht="18.75">
      <c r="A967" s="1151" t="s">
        <v>1</v>
      </c>
      <c r="B967" s="1153"/>
      <c r="C967" s="1154"/>
      <c r="D967" s="1155" t="s">
        <v>2</v>
      </c>
      <c r="E967" s="1156"/>
      <c r="F967" s="1156"/>
      <c r="G967" s="1157"/>
      <c r="H967" s="1158" t="s">
        <v>10</v>
      </c>
      <c r="I967" s="1158" t="s">
        <v>11</v>
      </c>
      <c r="J967" s="1"/>
      <c r="K967" s="1"/>
    </row>
    <row r="968" spans="1:11" ht="18.75">
      <c r="A968" s="1161" t="s">
        <v>3</v>
      </c>
      <c r="B968" s="1161" t="s">
        <v>4</v>
      </c>
      <c r="C968" s="1163" t="s">
        <v>5</v>
      </c>
      <c r="D968" s="1165" t="s">
        <v>6</v>
      </c>
      <c r="E968" s="1151" t="s">
        <v>7</v>
      </c>
      <c r="F968" s="1153"/>
      <c r="G968" s="1154"/>
      <c r="H968" s="1159"/>
      <c r="I968" s="1159"/>
      <c r="J968" s="1"/>
      <c r="K968" s="1"/>
    </row>
    <row r="969" spans="1:11" ht="18.75">
      <c r="A969" s="1162"/>
      <c r="B969" s="1162"/>
      <c r="C969" s="1164"/>
      <c r="D969" s="1166"/>
      <c r="E969" s="1151" t="s">
        <v>8</v>
      </c>
      <c r="F969" s="1153"/>
      <c r="G969" s="23" t="s">
        <v>9</v>
      </c>
      <c r="H969" s="1160"/>
      <c r="I969" s="1160"/>
      <c r="J969" s="1"/>
      <c r="K969" s="1"/>
    </row>
    <row r="970" spans="1:11" ht="18.75">
      <c r="A970" s="534"/>
      <c r="B970" s="534"/>
      <c r="C970" s="537"/>
      <c r="D970" s="528"/>
      <c r="E970" s="1151"/>
      <c r="F970" s="1153"/>
      <c r="G970" s="1153"/>
      <c r="H970" s="1153"/>
      <c r="I970" s="1154"/>
      <c r="J970" s="1"/>
      <c r="K970" s="1"/>
    </row>
    <row r="971" spans="1:11" ht="18.75" customHeight="1">
      <c r="A971" s="3"/>
      <c r="B971" s="3"/>
      <c r="C971" s="1533" t="s">
        <v>432</v>
      </c>
      <c r="D971" s="528" t="s">
        <v>29</v>
      </c>
      <c r="E971" s="1138" t="s">
        <v>171</v>
      </c>
      <c r="F971" s="1150"/>
      <c r="G971" s="542"/>
      <c r="H971" s="76"/>
      <c r="I971" s="75"/>
      <c r="J971" s="1"/>
      <c r="K971" s="1"/>
    </row>
    <row r="972" spans="1:11" ht="18.75" customHeight="1">
      <c r="A972" s="3"/>
      <c r="B972" s="3"/>
      <c r="C972" s="1505"/>
      <c r="D972" s="29">
        <v>1</v>
      </c>
      <c r="E972" s="541" t="s">
        <v>30</v>
      </c>
      <c r="F972" s="544">
        <v>11260</v>
      </c>
      <c r="G972" s="529"/>
      <c r="H972" s="77"/>
      <c r="I972" s="528"/>
      <c r="J972" s="1"/>
      <c r="K972" s="1"/>
    </row>
    <row r="973" spans="1:11" ht="18.75" customHeight="1">
      <c r="A973" s="3"/>
      <c r="B973" s="3"/>
      <c r="C973" s="1505"/>
      <c r="D973" s="531">
        <v>1001</v>
      </c>
      <c r="E973" s="541" t="s">
        <v>31</v>
      </c>
      <c r="F973" s="544">
        <v>2255</v>
      </c>
      <c r="G973" s="529"/>
      <c r="H973" s="1352" t="s">
        <v>433</v>
      </c>
      <c r="I973" s="1353"/>
      <c r="J973" s="1"/>
      <c r="K973" s="1"/>
    </row>
    <row r="974" spans="1:11" ht="18.75" customHeight="1">
      <c r="A974" s="3"/>
      <c r="B974" s="3"/>
      <c r="C974" s="1505"/>
      <c r="D974" s="531">
        <v>1210</v>
      </c>
      <c r="E974" s="541" t="s">
        <v>71</v>
      </c>
      <c r="F974" s="544">
        <v>1932</v>
      </c>
      <c r="G974" s="529"/>
      <c r="H974" s="1354"/>
      <c r="I974" s="1355"/>
      <c r="J974" s="1"/>
      <c r="K974" s="1"/>
    </row>
    <row r="975" spans="1:11" ht="18.75" customHeight="1">
      <c r="A975" s="3"/>
      <c r="B975" s="3"/>
      <c r="C975" s="1505"/>
      <c r="D975" s="531">
        <v>1810</v>
      </c>
      <c r="E975" s="541" t="s">
        <v>32</v>
      </c>
      <c r="F975" s="544">
        <v>15890</v>
      </c>
      <c r="G975" s="529"/>
      <c r="H975" s="1354"/>
      <c r="I975" s="1355"/>
      <c r="J975" s="1"/>
      <c r="K975" s="1"/>
    </row>
    <row r="976" spans="1:11" ht="18.75" customHeight="1">
      <c r="A976" s="3"/>
      <c r="B976" s="3"/>
      <c r="C976" s="1505"/>
      <c r="D976" s="531">
        <v>1820</v>
      </c>
      <c r="E976" s="541" t="s">
        <v>72</v>
      </c>
      <c r="F976" s="544">
        <v>9000</v>
      </c>
      <c r="G976" s="529"/>
      <c r="H976" s="1354"/>
      <c r="I976" s="1355"/>
      <c r="J976" s="1"/>
      <c r="K976" s="1"/>
    </row>
    <row r="977" spans="1:11" ht="18.75" customHeight="1">
      <c r="A977" s="3"/>
      <c r="B977" s="3"/>
      <c r="C977" s="1505"/>
      <c r="D977" s="531">
        <v>1947</v>
      </c>
      <c r="E977" s="541" t="s">
        <v>73</v>
      </c>
      <c r="F977" s="544">
        <v>1500</v>
      </c>
      <c r="G977" s="529"/>
      <c r="H977" s="1354"/>
      <c r="I977" s="1355"/>
      <c r="J977" s="1"/>
      <c r="K977" s="1"/>
    </row>
    <row r="978" spans="1:11" ht="18.75" customHeight="1">
      <c r="A978" s="3"/>
      <c r="B978" s="3"/>
      <c r="C978" s="1505"/>
      <c r="D978" s="531">
        <v>1978</v>
      </c>
      <c r="E978" s="541" t="s">
        <v>74</v>
      </c>
      <c r="F978" s="544">
        <v>6000</v>
      </c>
      <c r="G978" s="529"/>
      <c r="H978" s="1354"/>
      <c r="I978" s="1355"/>
      <c r="J978" s="1"/>
      <c r="K978" s="1"/>
    </row>
    <row r="979" spans="1:11" ht="18.75" customHeight="1">
      <c r="A979" s="3"/>
      <c r="B979" s="3"/>
      <c r="C979" s="1505"/>
      <c r="D979" s="531">
        <v>2211</v>
      </c>
      <c r="E979" s="541" t="s">
        <v>75</v>
      </c>
      <c r="F979" s="544">
        <v>859</v>
      </c>
      <c r="G979" s="529"/>
      <c r="H979" s="1354"/>
      <c r="I979" s="1355"/>
      <c r="J979" s="1"/>
      <c r="K979" s="1"/>
    </row>
    <row r="980" spans="1:11" ht="18.75" customHeight="1">
      <c r="A980" s="3"/>
      <c r="B980" s="3"/>
      <c r="C980" s="1505"/>
      <c r="D980" s="531">
        <v>2224</v>
      </c>
      <c r="E980" s="541" t="s">
        <v>33</v>
      </c>
      <c r="F980" s="544">
        <f>SUM(F972*0.1)</f>
        <v>1126</v>
      </c>
      <c r="G980" s="529"/>
      <c r="H980" s="1354"/>
      <c r="I980" s="1355"/>
      <c r="J980" s="1"/>
      <c r="K980" s="1"/>
    </row>
    <row r="981" spans="1:11" ht="18.75" customHeight="1">
      <c r="A981" s="3"/>
      <c r="B981" s="3"/>
      <c r="C981" s="1505"/>
      <c r="D981" s="531">
        <v>2247</v>
      </c>
      <c r="E981" s="541" t="s">
        <v>34</v>
      </c>
      <c r="F981" s="544">
        <f>SUM(F972*0.1)</f>
        <v>1126</v>
      </c>
      <c r="G981" s="529"/>
      <c r="H981" s="1354"/>
      <c r="I981" s="1355"/>
      <c r="J981" s="1"/>
      <c r="K981" s="1"/>
    </row>
    <row r="982" spans="1:11" ht="18.75" customHeight="1">
      <c r="A982" s="3"/>
      <c r="B982" s="3"/>
      <c r="C982" s="1505"/>
      <c r="D982" s="531">
        <v>2265</v>
      </c>
      <c r="E982" s="541" t="s">
        <v>45</v>
      </c>
      <c r="F982" s="544">
        <f>SUM(F972*0.1)</f>
        <v>1126</v>
      </c>
      <c r="G982" s="529"/>
      <c r="H982" s="1356"/>
      <c r="I982" s="1357"/>
      <c r="J982" s="1"/>
      <c r="K982" s="1"/>
    </row>
    <row r="983" spans="1:11" ht="15.75" customHeight="1">
      <c r="A983" s="3"/>
      <c r="B983" s="3"/>
      <c r="C983" s="1506"/>
      <c r="D983" s="531">
        <v>2309</v>
      </c>
      <c r="E983" s="541" t="s">
        <v>36</v>
      </c>
      <c r="F983" s="544">
        <f>SUM(F972*0.1)</f>
        <v>1126</v>
      </c>
      <c r="G983" s="529"/>
      <c r="H983" s="77"/>
      <c r="I983" s="528"/>
    </row>
    <row r="984" spans="1:11" ht="18.75" customHeight="1">
      <c r="A984" s="3"/>
      <c r="B984" s="3"/>
      <c r="C984" s="7"/>
      <c r="D984" s="531"/>
      <c r="E984" s="539" t="s">
        <v>76</v>
      </c>
      <c r="F984" s="543">
        <f>SUM(F972:F983)</f>
        <v>53200</v>
      </c>
      <c r="G984" s="540"/>
      <c r="H984" s="60"/>
      <c r="I984" s="7"/>
      <c r="J984" s="1"/>
      <c r="K984" s="1"/>
    </row>
    <row r="985" spans="1:11" ht="18.75">
      <c r="A985" s="15"/>
      <c r="B985" s="15"/>
      <c r="C985" s="167"/>
      <c r="D985" s="547"/>
      <c r="E985" s="169"/>
      <c r="F985" s="170"/>
      <c r="G985" s="170"/>
      <c r="H985" s="171"/>
      <c r="I985" s="167"/>
      <c r="J985" s="1"/>
      <c r="K985" s="1"/>
    </row>
    <row r="987" spans="1:11" s="21" customFormat="1" ht="18.75">
      <c r="A987" s="1140" t="s">
        <v>12</v>
      </c>
      <c r="B987" s="1140"/>
      <c r="C987" s="1140"/>
      <c r="D987" s="1141" t="s">
        <v>25</v>
      </c>
      <c r="E987" s="1141"/>
      <c r="F987" s="1141"/>
      <c r="G987" s="545" t="s">
        <v>13</v>
      </c>
      <c r="H987" s="545"/>
      <c r="I987" s="545"/>
      <c r="J987" s="20"/>
      <c r="K987" s="19"/>
    </row>
    <row r="988" spans="1:11" s="6" customFormat="1" ht="73.5" customHeight="1">
      <c r="A988" s="1176" t="s">
        <v>14</v>
      </c>
      <c r="B988" s="1176"/>
      <c r="C988" s="1176"/>
      <c r="D988" s="1176"/>
      <c r="E988" s="1176"/>
      <c r="F988" s="1176"/>
      <c r="G988" s="1176"/>
      <c r="H988" s="1176"/>
      <c r="I988" s="1176"/>
      <c r="J988" s="5"/>
      <c r="K988" s="5"/>
    </row>
    <row r="989" spans="1:11" ht="15" customHeight="1">
      <c r="A989" s="1206" t="s">
        <v>23</v>
      </c>
      <c r="B989" s="1206"/>
      <c r="C989" s="119">
        <v>44779</v>
      </c>
      <c r="D989" s="32"/>
      <c r="E989" s="1206" t="s">
        <v>21</v>
      </c>
      <c r="F989" s="1206"/>
      <c r="G989" s="1219"/>
      <c r="H989" s="1219"/>
      <c r="I989" s="1219"/>
      <c r="J989" s="2"/>
      <c r="K989" s="2"/>
    </row>
    <row r="990" spans="1:11" ht="15.75" customHeight="1">
      <c r="A990" s="1213" t="s">
        <v>26</v>
      </c>
      <c r="B990" s="1213"/>
      <c r="C990" s="537" t="s">
        <v>27</v>
      </c>
      <c r="D990" s="98"/>
      <c r="E990" s="1213" t="s">
        <v>20</v>
      </c>
      <c r="F990" s="1213"/>
      <c r="G990" s="1511">
        <v>44774</v>
      </c>
      <c r="H990" s="1511"/>
      <c r="I990" s="1511"/>
      <c r="J990" s="2"/>
      <c r="K990" s="2"/>
    </row>
    <row r="991" spans="1:11" ht="17.25" customHeight="1">
      <c r="A991" s="1213" t="s">
        <v>15</v>
      </c>
      <c r="B991" s="1213"/>
      <c r="C991" s="537" t="s">
        <v>17</v>
      </c>
      <c r="D991" s="98"/>
      <c r="E991" s="1213" t="s">
        <v>18</v>
      </c>
      <c r="F991" s="1213"/>
      <c r="G991" s="1184" t="s">
        <v>115</v>
      </c>
      <c r="H991" s="1184"/>
      <c r="I991" s="1184"/>
      <c r="J991" s="2"/>
      <c r="K991" s="2"/>
    </row>
    <row r="992" spans="1:11" ht="17.25" customHeight="1">
      <c r="A992" s="1213" t="s">
        <v>16</v>
      </c>
      <c r="B992" s="1213"/>
      <c r="C992" s="537">
        <v>90110854</v>
      </c>
      <c r="D992" s="32"/>
      <c r="E992" s="1206" t="s">
        <v>19</v>
      </c>
      <c r="F992" s="1206"/>
      <c r="G992" s="1191" t="s">
        <v>182</v>
      </c>
      <c r="H992" s="1191"/>
      <c r="I992" s="1191"/>
      <c r="J992" s="2"/>
      <c r="K992" s="2"/>
    </row>
    <row r="993" spans="1:11" ht="13.5" customHeight="1">
      <c r="A993" s="1184" t="s">
        <v>0</v>
      </c>
      <c r="B993" s="1184"/>
      <c r="C993" s="33"/>
      <c r="D993" s="97"/>
      <c r="E993" s="538" t="s">
        <v>22</v>
      </c>
      <c r="F993" s="537" t="s">
        <v>87</v>
      </c>
      <c r="G993" s="538"/>
      <c r="H993" s="1282" t="s">
        <v>88</v>
      </c>
      <c r="I993" s="1282"/>
      <c r="J993" s="4"/>
      <c r="K993" s="1"/>
    </row>
    <row r="994" spans="1:11" ht="18.75">
      <c r="A994" s="1184" t="s">
        <v>1</v>
      </c>
      <c r="B994" s="1184"/>
      <c r="C994" s="1184"/>
      <c r="D994" s="1512" t="s">
        <v>2</v>
      </c>
      <c r="E994" s="1512"/>
      <c r="F994" s="1512"/>
      <c r="G994" s="1512"/>
      <c r="H994" s="1513" t="s">
        <v>10</v>
      </c>
      <c r="I994" s="1513" t="s">
        <v>11</v>
      </c>
      <c r="J994" s="1"/>
      <c r="K994" s="1"/>
    </row>
    <row r="995" spans="1:11" ht="18.75">
      <c r="A995" s="1583" t="s">
        <v>3</v>
      </c>
      <c r="B995" s="1583" t="s">
        <v>4</v>
      </c>
      <c r="C995" s="1184" t="s">
        <v>5</v>
      </c>
      <c r="D995" s="1401" t="s">
        <v>6</v>
      </c>
      <c r="E995" s="1184" t="s">
        <v>7</v>
      </c>
      <c r="F995" s="1184"/>
      <c r="G995" s="1184"/>
      <c r="H995" s="1513"/>
      <c r="I995" s="1513"/>
      <c r="J995" s="1"/>
      <c r="K995" s="1"/>
    </row>
    <row r="996" spans="1:11" ht="18.75">
      <c r="A996" s="1583"/>
      <c r="B996" s="1583"/>
      <c r="C996" s="1184"/>
      <c r="D996" s="1191"/>
      <c r="E996" s="1184" t="s">
        <v>8</v>
      </c>
      <c r="F996" s="1184"/>
      <c r="G996" s="98" t="s">
        <v>9</v>
      </c>
      <c r="H996" s="1513"/>
      <c r="I996" s="1513"/>
      <c r="J996" s="1"/>
      <c r="K996" s="1"/>
    </row>
    <row r="997" spans="1:11" ht="18.75">
      <c r="A997" s="534"/>
      <c r="B997" s="534"/>
      <c r="C997" s="537"/>
      <c r="D997" s="528"/>
      <c r="E997" s="1151"/>
      <c r="F997" s="1153"/>
      <c r="G997" s="1153"/>
      <c r="H997" s="1153"/>
      <c r="I997" s="1154"/>
      <c r="J997" s="1"/>
      <c r="K997" s="1"/>
    </row>
    <row r="998" spans="1:11" ht="18.75" customHeight="1">
      <c r="A998" s="3"/>
      <c r="B998" s="3"/>
      <c r="C998" s="1533" t="s">
        <v>432</v>
      </c>
      <c r="D998" s="528" t="s">
        <v>29</v>
      </c>
      <c r="E998" s="1138" t="s">
        <v>426</v>
      </c>
      <c r="F998" s="1150"/>
      <c r="G998" s="542"/>
      <c r="H998" s="76"/>
      <c r="I998" s="75"/>
      <c r="J998" s="1"/>
      <c r="K998" s="1"/>
    </row>
    <row r="999" spans="1:11" ht="18.75" customHeight="1">
      <c r="A999" s="3"/>
      <c r="B999" s="3"/>
      <c r="C999" s="1505"/>
      <c r="D999" s="29">
        <v>1</v>
      </c>
      <c r="E999" s="541" t="s">
        <v>30</v>
      </c>
      <c r="F999" s="544">
        <v>9710</v>
      </c>
      <c r="G999" s="529"/>
      <c r="H999" s="77"/>
      <c r="I999" s="528"/>
      <c r="J999" s="1"/>
      <c r="K999" s="1"/>
    </row>
    <row r="1000" spans="1:11" ht="18.75" customHeight="1">
      <c r="A1000" s="3"/>
      <c r="B1000" s="3"/>
      <c r="C1000" s="1505"/>
      <c r="D1000" s="531">
        <v>1001</v>
      </c>
      <c r="E1000" s="541" t="s">
        <v>31</v>
      </c>
      <c r="F1000" s="544">
        <v>2006</v>
      </c>
      <c r="G1000" s="529"/>
      <c r="H1000" s="1352" t="s">
        <v>433</v>
      </c>
      <c r="I1000" s="1353"/>
      <c r="J1000" s="1"/>
      <c r="K1000" s="1"/>
    </row>
    <row r="1001" spans="1:11" ht="18.75" customHeight="1">
      <c r="A1001" s="3"/>
      <c r="B1001" s="3"/>
      <c r="C1001" s="1505"/>
      <c r="D1001" s="531">
        <v>1210</v>
      </c>
      <c r="E1001" s="541" t="s">
        <v>71</v>
      </c>
      <c r="F1001" s="544">
        <v>1785</v>
      </c>
      <c r="G1001" s="529"/>
      <c r="H1001" s="1354"/>
      <c r="I1001" s="1355"/>
      <c r="J1001" s="1"/>
      <c r="K1001" s="1"/>
    </row>
    <row r="1002" spans="1:11" ht="18.75" customHeight="1">
      <c r="A1002" s="3"/>
      <c r="B1002" s="3"/>
      <c r="C1002" s="1505"/>
      <c r="D1002" s="531">
        <v>1810</v>
      </c>
      <c r="E1002" s="541" t="s">
        <v>32</v>
      </c>
      <c r="F1002" s="544">
        <v>13985</v>
      </c>
      <c r="G1002" s="529"/>
      <c r="H1002" s="1354"/>
      <c r="I1002" s="1355"/>
      <c r="J1002" s="1"/>
      <c r="K1002" s="1"/>
    </row>
    <row r="1003" spans="1:11" ht="18.75" customHeight="1">
      <c r="A1003" s="3"/>
      <c r="B1003" s="3"/>
      <c r="C1003" s="1505"/>
      <c r="D1003" s="531">
        <v>1820</v>
      </c>
      <c r="E1003" s="541" t="s">
        <v>72</v>
      </c>
      <c r="F1003" s="544">
        <v>9000</v>
      </c>
      <c r="G1003" s="529"/>
      <c r="H1003" s="1354"/>
      <c r="I1003" s="1355"/>
      <c r="J1003" s="1"/>
      <c r="K1003" s="1"/>
    </row>
    <row r="1004" spans="1:11" ht="18.75" customHeight="1">
      <c r="A1004" s="3"/>
      <c r="B1004" s="3"/>
      <c r="C1004" s="1505"/>
      <c r="D1004" s="531">
        <v>1947</v>
      </c>
      <c r="E1004" s="541" t="s">
        <v>73</v>
      </c>
      <c r="F1004" s="544">
        <v>1500</v>
      </c>
      <c r="G1004" s="529"/>
      <c r="H1004" s="1354"/>
      <c r="I1004" s="1355"/>
      <c r="J1004" s="1"/>
      <c r="K1004" s="1"/>
    </row>
    <row r="1005" spans="1:11" ht="18.75" customHeight="1">
      <c r="A1005" s="3"/>
      <c r="B1005" s="3"/>
      <c r="C1005" s="1505"/>
      <c r="D1005" s="531">
        <v>1978</v>
      </c>
      <c r="E1005" s="541" t="s">
        <v>74</v>
      </c>
      <c r="F1005" s="544">
        <v>6000</v>
      </c>
      <c r="G1005" s="529"/>
      <c r="H1005" s="1354"/>
      <c r="I1005" s="1355"/>
      <c r="J1005" s="1"/>
      <c r="K1005" s="1"/>
    </row>
    <row r="1006" spans="1:11" ht="18.75" customHeight="1">
      <c r="A1006" s="3"/>
      <c r="B1006" s="3"/>
      <c r="C1006" s="1505"/>
      <c r="D1006" s="531">
        <v>2211</v>
      </c>
      <c r="E1006" s="541" t="s">
        <v>75</v>
      </c>
      <c r="F1006" s="544">
        <v>764</v>
      </c>
      <c r="G1006" s="529"/>
      <c r="H1006" s="1354"/>
      <c r="I1006" s="1355"/>
      <c r="J1006" s="1"/>
      <c r="K1006" s="1"/>
    </row>
    <row r="1007" spans="1:11" ht="18.75" customHeight="1">
      <c r="A1007" s="3"/>
      <c r="B1007" s="3"/>
      <c r="C1007" s="1505"/>
      <c r="D1007" s="531">
        <v>2224</v>
      </c>
      <c r="E1007" s="541" t="s">
        <v>33</v>
      </c>
      <c r="F1007" s="544">
        <f>SUM(F999*0.1)</f>
        <v>971</v>
      </c>
      <c r="G1007" s="529"/>
      <c r="H1007" s="1354"/>
      <c r="I1007" s="1355"/>
      <c r="J1007" s="1"/>
      <c r="K1007" s="1"/>
    </row>
    <row r="1008" spans="1:11" ht="18.75" customHeight="1">
      <c r="A1008" s="3"/>
      <c r="B1008" s="3"/>
      <c r="C1008" s="1505"/>
      <c r="D1008" s="531">
        <v>2247</v>
      </c>
      <c r="E1008" s="541" t="s">
        <v>34</v>
      </c>
      <c r="F1008" s="544">
        <f>SUM(F999*0.1)</f>
        <v>971</v>
      </c>
      <c r="G1008" s="529"/>
      <c r="H1008" s="1354"/>
      <c r="I1008" s="1355"/>
      <c r="J1008" s="1"/>
      <c r="K1008" s="1"/>
    </row>
    <row r="1009" spans="1:11" ht="18.75" customHeight="1">
      <c r="A1009" s="3"/>
      <c r="B1009" s="3"/>
      <c r="C1009" s="1505"/>
      <c r="D1009" s="531">
        <v>2265</v>
      </c>
      <c r="E1009" s="541" t="s">
        <v>45</v>
      </c>
      <c r="F1009" s="544">
        <f>SUM(F999*0.1)</f>
        <v>971</v>
      </c>
      <c r="G1009" s="529"/>
      <c r="H1009" s="1356"/>
      <c r="I1009" s="1357"/>
      <c r="J1009" s="1"/>
      <c r="K1009" s="1"/>
    </row>
    <row r="1010" spans="1:11" ht="15.75" customHeight="1">
      <c r="A1010" s="3"/>
      <c r="B1010" s="3"/>
      <c r="C1010" s="1506"/>
      <c r="D1010" s="531">
        <v>2309</v>
      </c>
      <c r="E1010" s="541" t="s">
        <v>36</v>
      </c>
      <c r="F1010" s="544">
        <f>SUM(F999*0.1)</f>
        <v>971</v>
      </c>
      <c r="G1010" s="529"/>
      <c r="H1010" s="77"/>
      <c r="I1010" s="528"/>
    </row>
    <row r="1011" spans="1:11" ht="18.75" customHeight="1">
      <c r="A1011" s="3"/>
      <c r="B1011" s="3"/>
      <c r="C1011" s="7"/>
      <c r="D1011" s="531"/>
      <c r="E1011" s="539" t="s">
        <v>76</v>
      </c>
      <c r="F1011" s="543">
        <f>SUM(F999:F1010)</f>
        <v>48634</v>
      </c>
      <c r="G1011" s="540"/>
      <c r="H1011" s="60"/>
      <c r="I1011" s="7"/>
      <c r="J1011" s="1"/>
      <c r="K1011" s="1"/>
    </row>
    <row r="1013" spans="1:11" s="21" customFormat="1" ht="18.75">
      <c r="A1013" s="1140" t="s">
        <v>12</v>
      </c>
      <c r="B1013" s="1140"/>
      <c r="C1013" s="1140"/>
      <c r="D1013" s="1141" t="s">
        <v>25</v>
      </c>
      <c r="E1013" s="1141"/>
      <c r="F1013" s="1141"/>
      <c r="G1013" s="545" t="s">
        <v>13</v>
      </c>
      <c r="H1013" s="545"/>
      <c r="I1013" s="545"/>
      <c r="J1013" s="20"/>
      <c r="K1013" s="19"/>
    </row>
    <row r="1015" spans="1:11" s="6" customFormat="1" ht="73.5" customHeight="1">
      <c r="A1015" s="1351" t="s">
        <v>14</v>
      </c>
      <c r="B1015" s="1351"/>
      <c r="C1015" s="1351"/>
      <c r="D1015" s="1351"/>
      <c r="E1015" s="1351"/>
      <c r="F1015" s="1351"/>
      <c r="G1015" s="1351"/>
      <c r="H1015" s="1351"/>
      <c r="I1015" s="1351"/>
      <c r="J1015" s="5"/>
      <c r="K1015" s="5"/>
    </row>
    <row r="1016" spans="1:11" ht="15" customHeight="1">
      <c r="A1016" s="1206" t="s">
        <v>23</v>
      </c>
      <c r="B1016" s="1206"/>
      <c r="C1016" s="119"/>
      <c r="D1016" s="1264"/>
      <c r="E1016" s="1206" t="s">
        <v>21</v>
      </c>
      <c r="F1016" s="1206"/>
      <c r="G1016" s="1219"/>
      <c r="H1016" s="1219"/>
      <c r="I1016" s="1219"/>
      <c r="J1016" s="2"/>
      <c r="K1016" s="2"/>
    </row>
    <row r="1017" spans="1:11" ht="15.75" customHeight="1">
      <c r="A1017" s="1213" t="s">
        <v>26</v>
      </c>
      <c r="B1017" s="1213"/>
      <c r="C1017" s="595" t="s">
        <v>27</v>
      </c>
      <c r="D1017" s="1531"/>
      <c r="E1017" s="1213" t="s">
        <v>20</v>
      </c>
      <c r="F1017" s="1213"/>
      <c r="G1017" s="1511">
        <v>44805</v>
      </c>
      <c r="H1017" s="1511"/>
      <c r="I1017" s="1511"/>
      <c r="J1017" s="2"/>
      <c r="K1017" s="2"/>
    </row>
    <row r="1018" spans="1:11" ht="17.25" customHeight="1">
      <c r="A1018" s="1213" t="s">
        <v>15</v>
      </c>
      <c r="B1018" s="1213"/>
      <c r="C1018" s="595" t="s">
        <v>17</v>
      </c>
      <c r="D1018" s="1531"/>
      <c r="E1018" s="1214" t="s">
        <v>18</v>
      </c>
      <c r="F1018" s="1215"/>
      <c r="G1018" s="1184" t="s">
        <v>180</v>
      </c>
      <c r="H1018" s="1184"/>
      <c r="I1018" s="1184"/>
      <c r="J1018" s="2"/>
      <c r="K1018" s="2"/>
    </row>
    <row r="1019" spans="1:11" ht="17.25" customHeight="1">
      <c r="A1019" s="1213" t="s">
        <v>16</v>
      </c>
      <c r="B1019" s="1213"/>
      <c r="C1019" s="595">
        <v>90135833</v>
      </c>
      <c r="D1019" s="1531"/>
      <c r="E1019" s="1206" t="s">
        <v>19</v>
      </c>
      <c r="F1019" s="1206"/>
      <c r="G1019" s="1191" t="s">
        <v>472</v>
      </c>
      <c r="H1019" s="1191"/>
      <c r="I1019" s="1191"/>
      <c r="J1019" s="2"/>
      <c r="K1019" s="2"/>
    </row>
    <row r="1020" spans="1:11" ht="13.5" customHeight="1">
      <c r="A1020" s="1184" t="s">
        <v>0</v>
      </c>
      <c r="B1020" s="1184"/>
      <c r="C1020" s="33"/>
      <c r="D1020" s="1166"/>
      <c r="E1020" s="596" t="s">
        <v>22</v>
      </c>
      <c r="F1020" s="595" t="s">
        <v>79</v>
      </c>
      <c r="G1020" s="595" t="s">
        <v>179</v>
      </c>
      <c r="H1020" s="1282" t="s">
        <v>175</v>
      </c>
      <c r="I1020" s="1282"/>
      <c r="J1020" s="4"/>
      <c r="K1020" s="1"/>
    </row>
    <row r="1021" spans="1:11" ht="18.75">
      <c r="A1021" s="1151" t="s">
        <v>1</v>
      </c>
      <c r="B1021" s="1153"/>
      <c r="C1021" s="1154"/>
      <c r="D1021" s="1155" t="s">
        <v>2</v>
      </c>
      <c r="E1021" s="1156"/>
      <c r="F1021" s="1156"/>
      <c r="G1021" s="1157"/>
      <c r="H1021" s="173"/>
      <c r="I1021" s="97"/>
      <c r="J1021" s="1"/>
      <c r="K1021" s="1"/>
    </row>
    <row r="1022" spans="1:11" ht="25.5" customHeight="1">
      <c r="A1022" s="597" t="s">
        <v>1</v>
      </c>
      <c r="B1022" s="595"/>
      <c r="C1022" s="595"/>
      <c r="D1022" s="605" t="s">
        <v>2</v>
      </c>
      <c r="E1022" s="1184" t="s">
        <v>7</v>
      </c>
      <c r="F1022" s="1184"/>
      <c r="G1022" s="1184"/>
      <c r="H1022" s="594" t="s">
        <v>10</v>
      </c>
      <c r="I1022" s="1516" t="s">
        <v>11</v>
      </c>
      <c r="J1022" s="1"/>
      <c r="K1022" s="1"/>
    </row>
    <row r="1023" spans="1:11" ht="27.75" customHeight="1">
      <c r="A1023" s="598" t="s">
        <v>3</v>
      </c>
      <c r="B1023" s="598" t="s">
        <v>4</v>
      </c>
      <c r="C1023" s="599" t="s">
        <v>5</v>
      </c>
      <c r="D1023" s="600" t="s">
        <v>6</v>
      </c>
      <c r="E1023" s="1184" t="s">
        <v>8</v>
      </c>
      <c r="F1023" s="1184"/>
      <c r="G1023" s="98" t="s">
        <v>9</v>
      </c>
      <c r="H1023" s="621">
        <v>44570</v>
      </c>
      <c r="I1023" s="1517"/>
      <c r="J1023" s="1"/>
      <c r="K1023" s="1"/>
    </row>
    <row r="1024" spans="1:11" ht="18" customHeight="1">
      <c r="A1024" s="1518"/>
      <c r="B1024" s="1183"/>
      <c r="C1024" s="1533" t="s">
        <v>475</v>
      </c>
      <c r="D1024" s="593" t="s">
        <v>29</v>
      </c>
      <c r="E1024" s="1586">
        <v>44570</v>
      </c>
      <c r="F1024" s="1191"/>
      <c r="G1024" s="594"/>
      <c r="H1024" s="593"/>
      <c r="I1024" s="32"/>
      <c r="J1024" s="1"/>
      <c r="K1024" s="1"/>
    </row>
    <row r="1025" spans="1:13" ht="18" customHeight="1">
      <c r="A1025" s="1519"/>
      <c r="B1025" s="1520"/>
      <c r="C1025" s="1505"/>
      <c r="D1025" s="29">
        <v>1</v>
      </c>
      <c r="E1025" s="592" t="s">
        <v>30</v>
      </c>
      <c r="F1025" s="601">
        <v>19960</v>
      </c>
      <c r="G1025" s="601"/>
      <c r="H1025" s="1591" t="s">
        <v>474</v>
      </c>
      <c r="I1025" s="1592"/>
      <c r="J1025" s="1"/>
      <c r="K1025" s="1"/>
    </row>
    <row r="1026" spans="1:13" ht="18" customHeight="1">
      <c r="A1026" s="1519"/>
      <c r="B1026" s="1520"/>
      <c r="C1026" s="1505"/>
      <c r="D1026" s="592">
        <v>1001</v>
      </c>
      <c r="E1026" s="592" t="s">
        <v>31</v>
      </c>
      <c r="F1026" s="601">
        <v>2778</v>
      </c>
      <c r="G1026" s="601"/>
      <c r="H1026" s="1593"/>
      <c r="I1026" s="1594"/>
      <c r="J1026" s="1"/>
      <c r="K1026" s="1"/>
    </row>
    <row r="1027" spans="1:13" ht="18" customHeight="1">
      <c r="A1027" s="1519"/>
      <c r="B1027" s="1520"/>
      <c r="C1027" s="1505"/>
      <c r="D1027" s="592">
        <v>1210</v>
      </c>
      <c r="E1027" s="592" t="s">
        <v>71</v>
      </c>
      <c r="F1027" s="601">
        <v>2856</v>
      </c>
      <c r="G1027" s="601"/>
      <c r="H1027" s="1593"/>
      <c r="I1027" s="1594"/>
      <c r="J1027" s="1"/>
      <c r="K1027" s="1"/>
    </row>
    <row r="1028" spans="1:13" ht="18" customHeight="1">
      <c r="A1028" s="1519"/>
      <c r="B1028" s="1520"/>
      <c r="C1028" s="1505"/>
      <c r="D1028" s="592">
        <v>1810</v>
      </c>
      <c r="E1028" s="592" t="s">
        <v>32</v>
      </c>
      <c r="F1028" s="601">
        <v>19295</v>
      </c>
      <c r="G1028" s="601"/>
      <c r="H1028" s="1593"/>
      <c r="I1028" s="1594"/>
      <c r="J1028" s="1"/>
      <c r="K1028" s="1"/>
    </row>
    <row r="1029" spans="1:13" ht="18" customHeight="1">
      <c r="A1029" s="1519"/>
      <c r="B1029" s="1520"/>
      <c r="C1029" s="1505"/>
      <c r="D1029" s="592">
        <v>1820</v>
      </c>
      <c r="E1029" s="592" t="s">
        <v>72</v>
      </c>
      <c r="F1029" s="601">
        <v>12000</v>
      </c>
      <c r="G1029" s="601"/>
      <c r="H1029" s="1593"/>
      <c r="I1029" s="1594"/>
      <c r="J1029" s="1"/>
      <c r="K1029" s="1"/>
    </row>
    <row r="1030" spans="1:13" ht="18" customHeight="1">
      <c r="A1030" s="1519"/>
      <c r="B1030" s="1520"/>
      <c r="C1030" s="1505"/>
      <c r="D1030" s="592">
        <v>1947</v>
      </c>
      <c r="E1030" s="592" t="s">
        <v>73</v>
      </c>
      <c r="F1030" s="601">
        <v>1500</v>
      </c>
      <c r="G1030" s="601"/>
      <c r="H1030" s="1593"/>
      <c r="I1030" s="1594"/>
      <c r="J1030" s="1"/>
      <c r="K1030" s="1"/>
    </row>
    <row r="1031" spans="1:13" ht="18" customHeight="1">
      <c r="A1031" s="1519"/>
      <c r="B1031" s="1520"/>
      <c r="C1031" s="1505"/>
      <c r="D1031" s="592">
        <v>1978</v>
      </c>
      <c r="E1031" s="592" t="s">
        <v>74</v>
      </c>
      <c r="F1031" s="601">
        <v>9000</v>
      </c>
      <c r="G1031" s="601"/>
      <c r="H1031" s="601"/>
      <c r="I1031" s="623"/>
      <c r="J1031" s="1"/>
      <c r="K1031" s="1"/>
    </row>
    <row r="1032" spans="1:13" ht="18" customHeight="1">
      <c r="A1032" s="1519"/>
      <c r="B1032" s="1520"/>
      <c r="C1032" s="1505"/>
      <c r="D1032" s="592">
        <v>2211</v>
      </c>
      <c r="E1032" s="592" t="s">
        <v>458</v>
      </c>
      <c r="F1032" s="601">
        <v>2018</v>
      </c>
      <c r="G1032" s="601"/>
      <c r="H1032" s="601"/>
      <c r="I1032" s="623"/>
      <c r="J1032" s="1"/>
      <c r="K1032" s="1"/>
    </row>
    <row r="1033" spans="1:13" ht="18" customHeight="1">
      <c r="A1033" s="1519"/>
      <c r="B1033" s="1520"/>
      <c r="C1033" s="1505"/>
      <c r="D1033" s="592">
        <v>2224</v>
      </c>
      <c r="E1033" s="592"/>
      <c r="F1033" s="592"/>
      <c r="G1033" s="1587" t="s">
        <v>473</v>
      </c>
      <c r="H1033" s="1588"/>
      <c r="I1033" s="623"/>
      <c r="J1033" s="1"/>
      <c r="K1033" s="1"/>
    </row>
    <row r="1034" spans="1:13" ht="18" customHeight="1">
      <c r="A1034" s="1519"/>
      <c r="B1034" s="1520"/>
      <c r="C1034" s="1505"/>
      <c r="D1034" s="592">
        <v>2247</v>
      </c>
      <c r="E1034" s="592"/>
      <c r="F1034" s="592"/>
      <c r="G1034" s="1587"/>
      <c r="H1034" s="1588"/>
      <c r="I1034" s="623"/>
      <c r="J1034" s="1"/>
      <c r="K1034" s="1"/>
    </row>
    <row r="1035" spans="1:13" ht="18" customHeight="1">
      <c r="A1035" s="1519"/>
      <c r="B1035" s="1520"/>
      <c r="C1035" s="1505"/>
      <c r="D1035" s="592">
        <v>2265</v>
      </c>
      <c r="E1035" s="592"/>
      <c r="F1035" s="592"/>
      <c r="G1035" s="1587"/>
      <c r="H1035" s="1588"/>
      <c r="I1035" s="623"/>
      <c r="J1035" s="1"/>
      <c r="K1035" s="1"/>
    </row>
    <row r="1036" spans="1:13" ht="18" customHeight="1">
      <c r="A1036" s="1519"/>
      <c r="B1036" s="1520"/>
      <c r="C1036" s="1505"/>
      <c r="D1036" s="592">
        <v>2309</v>
      </c>
      <c r="E1036" s="592"/>
      <c r="F1036" s="601"/>
      <c r="G1036" s="1589"/>
      <c r="H1036" s="1590"/>
      <c r="I1036" s="623"/>
    </row>
    <row r="1037" spans="1:13" ht="18" customHeight="1">
      <c r="A1037" s="1521"/>
      <c r="B1037" s="1522"/>
      <c r="C1037" s="1506"/>
      <c r="D1037" s="592"/>
      <c r="E1037" s="602" t="s">
        <v>76</v>
      </c>
      <c r="F1037" s="603">
        <f>SUM(F1025:F1036)</f>
        <v>69407</v>
      </c>
      <c r="G1037" s="603"/>
      <c r="H1037" s="592"/>
      <c r="I1037" s="60"/>
      <c r="J1037" s="1"/>
      <c r="K1037" s="1"/>
      <c r="M1037" s="174"/>
    </row>
    <row r="1038" spans="1:13" ht="33" customHeight="1">
      <c r="A1038" s="175"/>
      <c r="B1038" s="175"/>
      <c r="C1038" s="176"/>
      <c r="D1038" s="606"/>
      <c r="E1038" s="169"/>
      <c r="F1038" s="170"/>
      <c r="G1038" s="170"/>
      <c r="H1038" s="170"/>
      <c r="I1038" s="170"/>
      <c r="J1038" s="1"/>
      <c r="K1038" s="1"/>
      <c r="M1038" s="174"/>
    </row>
    <row r="1039" spans="1:13" ht="18.75" customHeight="1">
      <c r="A1039" s="175"/>
      <c r="B1039" s="175"/>
      <c r="C1039" s="176"/>
      <c r="D1039" s="606"/>
      <c r="E1039" s="169"/>
      <c r="F1039" s="170"/>
      <c r="G1039" s="170"/>
      <c r="H1039" s="170"/>
      <c r="I1039" s="170"/>
      <c r="J1039" s="1"/>
      <c r="K1039" s="1"/>
      <c r="M1039" s="174"/>
    </row>
    <row r="1040" spans="1:13" s="21" customFormat="1" ht="18.75">
      <c r="A1040" s="1140" t="s">
        <v>12</v>
      </c>
      <c r="B1040" s="1140"/>
      <c r="C1040" s="1140"/>
      <c r="D1040" s="1141" t="s">
        <v>25</v>
      </c>
      <c r="E1040" s="1141"/>
      <c r="F1040" s="1141"/>
      <c r="G1040" s="604" t="s">
        <v>13</v>
      </c>
      <c r="H1040" s="604"/>
      <c r="I1040" s="604"/>
      <c r="J1040" s="20"/>
      <c r="K1040" s="19"/>
    </row>
    <row r="1041" spans="1:11" s="6" customFormat="1" ht="73.5" customHeight="1">
      <c r="A1041" s="1351" t="s">
        <v>674</v>
      </c>
      <c r="B1041" s="1351"/>
      <c r="C1041" s="1351"/>
      <c r="D1041" s="1351"/>
      <c r="E1041" s="1351"/>
      <c r="F1041" s="1351"/>
      <c r="G1041" s="1351"/>
      <c r="H1041" s="1351"/>
      <c r="I1041" s="1351"/>
      <c r="J1041" s="5"/>
      <c r="K1041" s="5"/>
    </row>
    <row r="1042" spans="1:11" ht="15" customHeight="1">
      <c r="A1042" s="1206" t="s">
        <v>23</v>
      </c>
      <c r="B1042" s="1206"/>
      <c r="C1042" s="646">
        <v>45369</v>
      </c>
      <c r="D1042" s="1264"/>
      <c r="E1042" s="1206" t="s">
        <v>21</v>
      </c>
      <c r="F1042" s="1206"/>
      <c r="G1042" s="1219"/>
      <c r="H1042" s="1219"/>
      <c r="I1042" s="1219"/>
      <c r="J1042" s="2"/>
      <c r="K1042" s="2"/>
    </row>
    <row r="1043" spans="1:11" ht="15.75" customHeight="1">
      <c r="A1043" s="1213" t="s">
        <v>26</v>
      </c>
      <c r="B1043" s="1213"/>
      <c r="C1043" s="634" t="s">
        <v>27</v>
      </c>
      <c r="D1043" s="1531"/>
      <c r="E1043" s="1213" t="s">
        <v>20</v>
      </c>
      <c r="F1043" s="1213"/>
      <c r="G1043" s="1511">
        <v>45352</v>
      </c>
      <c r="H1043" s="1511"/>
      <c r="I1043" s="1511"/>
      <c r="J1043" s="2"/>
      <c r="K1043" s="2"/>
    </row>
    <row r="1044" spans="1:11" ht="17.25" customHeight="1">
      <c r="A1044" s="1213" t="s">
        <v>15</v>
      </c>
      <c r="B1044" s="1213"/>
      <c r="C1044" s="634" t="s">
        <v>17</v>
      </c>
      <c r="D1044" s="1531"/>
      <c r="E1044" s="1214" t="s">
        <v>18</v>
      </c>
      <c r="F1044" s="1215"/>
      <c r="G1044" s="1184" t="s">
        <v>666</v>
      </c>
      <c r="H1044" s="1184"/>
      <c r="I1044" s="1184"/>
      <c r="J1044" s="2"/>
      <c r="K1044" s="2"/>
    </row>
    <row r="1045" spans="1:11" ht="17.25" customHeight="1">
      <c r="A1045" s="1213" t="s">
        <v>16</v>
      </c>
      <c r="B1045" s="1213"/>
      <c r="C1045" s="634">
        <v>90071967</v>
      </c>
      <c r="D1045" s="1531"/>
      <c r="E1045" s="1206" t="s">
        <v>19</v>
      </c>
      <c r="F1045" s="1206"/>
      <c r="G1045" s="1191" t="s">
        <v>667</v>
      </c>
      <c r="H1045" s="1191"/>
      <c r="I1045" s="1191"/>
      <c r="J1045" s="2"/>
      <c r="K1045" s="2"/>
    </row>
    <row r="1046" spans="1:11" ht="13.5" customHeight="1">
      <c r="A1046" s="1184" t="s">
        <v>0</v>
      </c>
      <c r="B1046" s="1184"/>
      <c r="C1046" s="33">
        <v>8220396572077</v>
      </c>
      <c r="D1046" s="1166"/>
      <c r="E1046" s="635" t="s">
        <v>22</v>
      </c>
      <c r="F1046" s="634" t="s">
        <v>42</v>
      </c>
      <c r="G1046" s="634" t="s">
        <v>179</v>
      </c>
      <c r="H1046" s="1282" t="s">
        <v>332</v>
      </c>
      <c r="I1046" s="1282"/>
      <c r="J1046" s="4"/>
      <c r="K1046" s="1"/>
    </row>
    <row r="1047" spans="1:11" ht="18.75">
      <c r="A1047" s="1151" t="s">
        <v>1</v>
      </c>
      <c r="B1047" s="1153"/>
      <c r="C1047" s="1154"/>
      <c r="D1047" s="1155" t="s">
        <v>2</v>
      </c>
      <c r="E1047" s="1156"/>
      <c r="F1047" s="1156"/>
      <c r="G1047" s="1157"/>
      <c r="H1047" s="173"/>
      <c r="I1047" s="97"/>
      <c r="J1047" s="1"/>
      <c r="K1047" s="1"/>
    </row>
    <row r="1048" spans="1:11" ht="25.5" customHeight="1">
      <c r="A1048" s="636" t="s">
        <v>1</v>
      </c>
      <c r="B1048" s="634"/>
      <c r="C1048" s="634"/>
      <c r="D1048" s="645" t="s">
        <v>2</v>
      </c>
      <c r="E1048" s="1184" t="s">
        <v>7</v>
      </c>
      <c r="F1048" s="1184"/>
      <c r="G1048" s="1184"/>
      <c r="H1048" s="632" t="s">
        <v>10</v>
      </c>
      <c r="I1048" s="1516" t="s">
        <v>11</v>
      </c>
      <c r="J1048" s="1"/>
      <c r="K1048" s="1"/>
    </row>
    <row r="1049" spans="1:11" ht="27.75" customHeight="1">
      <c r="A1049" s="637" t="s">
        <v>3</v>
      </c>
      <c r="B1049" s="637" t="s">
        <v>4</v>
      </c>
      <c r="C1049" s="638" t="s">
        <v>5</v>
      </c>
      <c r="D1049" s="639" t="s">
        <v>6</v>
      </c>
      <c r="E1049" s="1163" t="s">
        <v>8</v>
      </c>
      <c r="F1049" s="1163"/>
      <c r="G1049" s="392" t="s">
        <v>9</v>
      </c>
      <c r="H1049" s="396"/>
      <c r="I1049" s="1517"/>
      <c r="J1049" s="1"/>
      <c r="K1049" s="1"/>
    </row>
    <row r="1050" spans="1:11" ht="28.5" customHeight="1">
      <c r="A1050" s="3"/>
      <c r="B1050" s="3"/>
      <c r="C1050" s="217"/>
      <c r="D1050" s="631" t="s">
        <v>29</v>
      </c>
      <c r="E1050" s="1148" t="s">
        <v>663</v>
      </c>
      <c r="F1050" s="1149"/>
      <c r="G1050" s="32"/>
      <c r="H1050" s="395"/>
      <c r="I1050" s="75"/>
      <c r="J1050" s="1"/>
      <c r="K1050" s="1"/>
    </row>
    <row r="1051" spans="1:11" ht="15" customHeight="1">
      <c r="A1051" s="3"/>
      <c r="B1051" s="3"/>
      <c r="C1051" s="1533"/>
      <c r="D1051" s="29">
        <v>1</v>
      </c>
      <c r="E1051" s="397" t="s">
        <v>665</v>
      </c>
      <c r="F1051" s="630">
        <v>78180</v>
      </c>
      <c r="G1051" s="640"/>
      <c r="H1051" s="633"/>
      <c r="I1051" s="631"/>
      <c r="J1051" s="1"/>
      <c r="K1051" s="1"/>
    </row>
    <row r="1052" spans="1:11" ht="15" customHeight="1">
      <c r="A1052" s="3"/>
      <c r="B1052" s="3"/>
      <c r="C1052" s="1505"/>
      <c r="D1052" s="630">
        <v>1001</v>
      </c>
      <c r="E1052" s="397" t="s">
        <v>31</v>
      </c>
      <c r="F1052" s="630">
        <v>8715</v>
      </c>
      <c r="G1052" s="116"/>
      <c r="H1052" s="116"/>
      <c r="I1052" s="394"/>
      <c r="J1052" s="1"/>
      <c r="K1052" s="1"/>
    </row>
    <row r="1053" spans="1:11" ht="15" customHeight="1">
      <c r="A1053" s="3"/>
      <c r="B1053" s="3"/>
      <c r="C1053" s="1505"/>
      <c r="D1053" s="630">
        <v>1210</v>
      </c>
      <c r="E1053" s="397" t="s">
        <v>71</v>
      </c>
      <c r="F1053" s="630">
        <v>5000</v>
      </c>
      <c r="G1053" s="116"/>
      <c r="H1053" s="1547"/>
      <c r="I1053" s="1548"/>
      <c r="J1053" s="1"/>
      <c r="K1053" s="1"/>
    </row>
    <row r="1054" spans="1:11" ht="15" customHeight="1">
      <c r="A1054" s="3"/>
      <c r="B1054" s="3"/>
      <c r="C1054" s="1505"/>
      <c r="D1054" s="630">
        <v>1810</v>
      </c>
      <c r="E1054" s="397" t="s">
        <v>32</v>
      </c>
      <c r="F1054" s="630">
        <v>95970</v>
      </c>
      <c r="G1054" s="116"/>
      <c r="H1054" s="1549"/>
      <c r="I1054" s="1550"/>
      <c r="J1054" s="1"/>
      <c r="K1054" s="1"/>
    </row>
    <row r="1055" spans="1:11" ht="15" customHeight="1">
      <c r="A1055" s="3"/>
      <c r="B1055" s="3"/>
      <c r="C1055" s="1505"/>
      <c r="D1055" s="630">
        <v>2363</v>
      </c>
      <c r="E1055" s="397" t="s">
        <v>72</v>
      </c>
      <c r="F1055" s="630">
        <v>20000</v>
      </c>
      <c r="G1055" s="116"/>
      <c r="H1055" s="1549"/>
      <c r="I1055" s="1550"/>
      <c r="J1055" s="1"/>
      <c r="K1055" s="1"/>
    </row>
    <row r="1056" spans="1:11" ht="15" customHeight="1">
      <c r="A1056" s="3"/>
      <c r="B1056" s="3"/>
      <c r="C1056" s="1505"/>
      <c r="D1056" s="630">
        <v>1947</v>
      </c>
      <c r="E1056" s="397" t="s">
        <v>73</v>
      </c>
      <c r="F1056" s="630">
        <v>2421</v>
      </c>
      <c r="G1056" s="116"/>
      <c r="H1056" s="1549"/>
      <c r="I1056" s="1550"/>
      <c r="J1056" s="1"/>
      <c r="K1056" s="1"/>
    </row>
    <row r="1057" spans="1:11" ht="15" customHeight="1">
      <c r="A1057" s="3"/>
      <c r="B1057" s="3"/>
      <c r="C1057" s="1505"/>
      <c r="D1057" s="630">
        <v>1978</v>
      </c>
      <c r="E1057" s="397" t="s">
        <v>74</v>
      </c>
      <c r="F1057" s="630">
        <v>18000</v>
      </c>
      <c r="G1057" s="116"/>
      <c r="H1057" s="1549"/>
      <c r="I1057" s="1550"/>
      <c r="J1057" s="1"/>
      <c r="K1057" s="1"/>
    </row>
    <row r="1058" spans="1:11" ht="15" customHeight="1">
      <c r="A1058" s="3"/>
      <c r="B1058" s="3"/>
      <c r="C1058" s="1505"/>
      <c r="D1058" s="630">
        <v>2347</v>
      </c>
      <c r="E1058" s="398" t="s">
        <v>458</v>
      </c>
      <c r="F1058" s="630">
        <v>6971</v>
      </c>
      <c r="G1058" s="116"/>
      <c r="H1058" s="1549"/>
      <c r="I1058" s="1550"/>
      <c r="J1058" s="1"/>
      <c r="K1058" s="1"/>
    </row>
    <row r="1059" spans="1:11" ht="15" customHeight="1">
      <c r="A1059" s="3"/>
      <c r="B1059" s="3"/>
      <c r="C1059" s="1505"/>
      <c r="D1059" s="630">
        <v>2379</v>
      </c>
      <c r="E1059" s="398" t="s">
        <v>647</v>
      </c>
      <c r="F1059" s="630">
        <v>22176</v>
      </c>
      <c r="G1059" s="116"/>
      <c r="H1059" s="1549"/>
      <c r="I1059" s="1550"/>
      <c r="J1059" s="1"/>
      <c r="K1059" s="1"/>
    </row>
    <row r="1060" spans="1:11" ht="15" customHeight="1">
      <c r="A1060" s="3"/>
      <c r="B1060" s="3"/>
      <c r="C1060" s="1505"/>
      <c r="D1060" s="630"/>
      <c r="E1060" s="398"/>
      <c r="F1060" s="630"/>
      <c r="G1060" s="640"/>
      <c r="H1060" s="1549"/>
      <c r="I1060" s="1550"/>
      <c r="J1060" s="1"/>
      <c r="K1060" s="1"/>
    </row>
    <row r="1061" spans="1:11" ht="15" customHeight="1">
      <c r="A1061" s="3"/>
      <c r="B1061" s="3"/>
      <c r="C1061" s="1505"/>
      <c r="D1061" s="630"/>
      <c r="E1061" s="398"/>
      <c r="F1061" s="630"/>
      <c r="G1061" s="640"/>
      <c r="H1061" s="1551"/>
      <c r="I1061" s="1552"/>
      <c r="J1061" s="1"/>
      <c r="K1061" s="1"/>
    </row>
    <row r="1062" spans="1:11" ht="15" customHeight="1">
      <c r="A1062" s="3"/>
      <c r="B1062" s="3"/>
      <c r="C1062" s="1505"/>
      <c r="D1062" s="630"/>
      <c r="E1062" s="398"/>
      <c r="F1062" s="630"/>
      <c r="G1062" s="640"/>
      <c r="H1062" s="633"/>
      <c r="I1062" s="394"/>
    </row>
    <row r="1063" spans="1:11" ht="15" customHeight="1">
      <c r="A1063" s="3"/>
      <c r="B1063" s="3"/>
      <c r="C1063" s="1506"/>
      <c r="D1063" s="1553" t="s">
        <v>293</v>
      </c>
      <c r="E1063" s="1554"/>
      <c r="F1063" s="633">
        <f>SUM(F1051:F1062)</f>
        <v>257433</v>
      </c>
      <c r="G1063" s="633"/>
      <c r="H1063" s="633"/>
      <c r="I1063" s="394"/>
      <c r="J1063" s="1"/>
      <c r="K1063" s="1"/>
    </row>
    <row r="1064" spans="1:11" ht="18.75">
      <c r="A1064" s="15"/>
      <c r="B1064" s="15"/>
      <c r="C1064" s="167"/>
      <c r="D1064" s="644"/>
      <c r="E1064" s="169"/>
      <c r="F1064" s="170"/>
      <c r="G1064" s="170"/>
      <c r="H1064" s="171"/>
      <c r="I1064" s="167"/>
      <c r="J1064" s="1"/>
      <c r="K1064" s="1"/>
    </row>
    <row r="1065" spans="1:11" ht="18.75">
      <c r="A1065" s="15"/>
      <c r="B1065" s="15"/>
      <c r="C1065" s="167"/>
      <c r="D1065" s="644"/>
      <c r="E1065" s="169"/>
      <c r="F1065" s="170"/>
      <c r="G1065" s="170"/>
      <c r="H1065" s="171"/>
      <c r="I1065" s="167"/>
      <c r="J1065" s="1"/>
      <c r="K1065" s="1"/>
    </row>
    <row r="1067" spans="1:11" s="21" customFormat="1" ht="18.75">
      <c r="A1067" s="1140" t="s">
        <v>12</v>
      </c>
      <c r="B1067" s="1140"/>
      <c r="C1067" s="1140"/>
      <c r="D1067" s="1141" t="s">
        <v>25</v>
      </c>
      <c r="E1067" s="1141"/>
      <c r="F1067" s="1141"/>
      <c r="G1067" s="642" t="s">
        <v>13</v>
      </c>
      <c r="H1067" s="642"/>
      <c r="I1067" s="642"/>
      <c r="J1067" s="20"/>
      <c r="K1067" s="19"/>
    </row>
    <row r="1070" spans="1:11" s="6" customFormat="1" ht="73.5" customHeight="1">
      <c r="A1070" s="1351" t="s">
        <v>14</v>
      </c>
      <c r="B1070" s="1351"/>
      <c r="C1070" s="1351"/>
      <c r="D1070" s="1351"/>
      <c r="E1070" s="1351"/>
      <c r="F1070" s="1351"/>
      <c r="G1070" s="1351"/>
      <c r="H1070" s="1351"/>
      <c r="I1070" s="1351"/>
      <c r="J1070" s="5"/>
      <c r="K1070" s="5"/>
    </row>
    <row r="1071" spans="1:11" ht="15" customHeight="1">
      <c r="A1071" s="1206" t="s">
        <v>23</v>
      </c>
      <c r="B1071" s="1206"/>
      <c r="C1071" s="727"/>
      <c r="D1071" s="1264"/>
      <c r="E1071" s="1206" t="s">
        <v>21</v>
      </c>
      <c r="F1071" s="1206"/>
      <c r="G1071" s="1219"/>
      <c r="H1071" s="1219"/>
      <c r="I1071" s="1219"/>
      <c r="J1071" s="2"/>
      <c r="K1071" s="2"/>
    </row>
    <row r="1072" spans="1:11" ht="15.75" customHeight="1">
      <c r="A1072" s="1213" t="s">
        <v>26</v>
      </c>
      <c r="B1072" s="1213"/>
      <c r="C1072" s="708" t="s">
        <v>27</v>
      </c>
      <c r="D1072" s="1531"/>
      <c r="E1072" s="1213" t="s">
        <v>20</v>
      </c>
      <c r="F1072" s="1213"/>
      <c r="G1072" s="1511">
        <v>44805</v>
      </c>
      <c r="H1072" s="1511"/>
      <c r="I1072" s="1511"/>
      <c r="J1072" s="2"/>
      <c r="K1072" s="2"/>
    </row>
    <row r="1073" spans="1:11" ht="17.25" customHeight="1">
      <c r="A1073" s="1213" t="s">
        <v>15</v>
      </c>
      <c r="B1073" s="1213"/>
      <c r="C1073" s="708" t="s">
        <v>17</v>
      </c>
      <c r="D1073" s="1531"/>
      <c r="E1073" s="1214" t="s">
        <v>18</v>
      </c>
      <c r="F1073" s="1215"/>
      <c r="G1073" s="1184" t="s">
        <v>85</v>
      </c>
      <c r="H1073" s="1184"/>
      <c r="I1073" s="1184"/>
      <c r="J1073" s="2"/>
      <c r="K1073" s="2"/>
    </row>
    <row r="1074" spans="1:11" ht="17.25" customHeight="1">
      <c r="A1074" s="1213" t="s">
        <v>16</v>
      </c>
      <c r="B1074" s="1213"/>
      <c r="C1074" s="708">
        <v>90135830</v>
      </c>
      <c r="D1074" s="1531"/>
      <c r="E1074" s="1206" t="s">
        <v>19</v>
      </c>
      <c r="F1074" s="1206"/>
      <c r="G1074" s="1191" t="s">
        <v>86</v>
      </c>
      <c r="H1074" s="1191"/>
      <c r="I1074" s="1191"/>
      <c r="J1074" s="2"/>
      <c r="K1074" s="2"/>
    </row>
    <row r="1075" spans="1:11" ht="13.5" customHeight="1">
      <c r="A1075" s="1184" t="s">
        <v>0</v>
      </c>
      <c r="B1075" s="1184"/>
      <c r="C1075" s="33"/>
      <c r="D1075" s="1166"/>
      <c r="E1075" s="707" t="s">
        <v>22</v>
      </c>
      <c r="F1075" s="708" t="s">
        <v>87</v>
      </c>
      <c r="G1075" s="708" t="s">
        <v>179</v>
      </c>
      <c r="H1075" s="1282" t="s">
        <v>175</v>
      </c>
      <c r="I1075" s="1282"/>
      <c r="J1075" s="4"/>
      <c r="K1075" s="1"/>
    </row>
    <row r="1076" spans="1:11" ht="18.75">
      <c r="A1076" s="1151" t="s">
        <v>1</v>
      </c>
      <c r="B1076" s="1153"/>
      <c r="C1076" s="1154"/>
      <c r="D1076" s="1155" t="s">
        <v>2</v>
      </c>
      <c r="E1076" s="1156"/>
      <c r="F1076" s="1156"/>
      <c r="G1076" s="1157"/>
      <c r="H1076" s="723"/>
      <c r="I1076" s="97"/>
      <c r="J1076" s="1"/>
      <c r="K1076" s="1"/>
    </row>
    <row r="1077" spans="1:11" ht="25.5" customHeight="1">
      <c r="A1077" s="709" t="s">
        <v>1</v>
      </c>
      <c r="B1077" s="708"/>
      <c r="C1077" s="708"/>
      <c r="D1077" s="726" t="s">
        <v>2</v>
      </c>
      <c r="E1077" s="1184" t="s">
        <v>7</v>
      </c>
      <c r="F1077" s="1184"/>
      <c r="G1077" s="1184"/>
      <c r="H1077" s="715" t="s">
        <v>10</v>
      </c>
      <c r="I1077" s="1516" t="s">
        <v>11</v>
      </c>
      <c r="J1077" s="1"/>
      <c r="K1077" s="1"/>
    </row>
    <row r="1078" spans="1:11" ht="27.75" customHeight="1">
      <c r="A1078" s="710" t="s">
        <v>3</v>
      </c>
      <c r="B1078" s="710" t="s">
        <v>4</v>
      </c>
      <c r="C1078" s="712" t="s">
        <v>5</v>
      </c>
      <c r="D1078" s="713" t="s">
        <v>6</v>
      </c>
      <c r="E1078" s="1163" t="s">
        <v>8</v>
      </c>
      <c r="F1078" s="1163"/>
      <c r="G1078" s="392" t="s">
        <v>9</v>
      </c>
      <c r="H1078" s="396">
        <v>44774</v>
      </c>
      <c r="I1078" s="1517"/>
      <c r="J1078" s="1"/>
      <c r="K1078" s="1"/>
    </row>
    <row r="1079" spans="1:11" ht="28.5" customHeight="1">
      <c r="A1079" s="3"/>
      <c r="B1079" s="3"/>
      <c r="C1079" s="217"/>
      <c r="D1079" s="704" t="s">
        <v>29</v>
      </c>
      <c r="E1079" s="1148" t="s">
        <v>429</v>
      </c>
      <c r="F1079" s="1149"/>
      <c r="G1079" s="32" t="s">
        <v>429</v>
      </c>
      <c r="H1079" s="395"/>
      <c r="I1079" s="75"/>
      <c r="J1079" s="1"/>
      <c r="K1079" s="1"/>
    </row>
    <row r="1080" spans="1:11" ht="15" customHeight="1">
      <c r="A1080" s="3"/>
      <c r="B1080" s="3"/>
      <c r="C1080" s="1533" t="s">
        <v>430</v>
      </c>
      <c r="D1080" s="29">
        <v>1</v>
      </c>
      <c r="E1080" s="722" t="s">
        <v>286</v>
      </c>
      <c r="F1080" s="703">
        <v>14840</v>
      </c>
      <c r="G1080" s="706"/>
      <c r="H1080" s="717"/>
      <c r="I1080" s="704"/>
      <c r="J1080" s="1"/>
      <c r="K1080" s="1"/>
    </row>
    <row r="1081" spans="1:11" ht="15" customHeight="1">
      <c r="A1081" s="3"/>
      <c r="B1081" s="3"/>
      <c r="C1081" s="1505"/>
      <c r="D1081" s="703">
        <v>1001</v>
      </c>
      <c r="E1081" s="722" t="s">
        <v>31</v>
      </c>
      <c r="F1081" s="703">
        <v>2120</v>
      </c>
      <c r="G1081" s="116"/>
      <c r="H1081" s="116"/>
      <c r="I1081" s="394"/>
      <c r="J1081" s="1"/>
      <c r="K1081" s="1"/>
    </row>
    <row r="1082" spans="1:11" ht="15" customHeight="1">
      <c r="A1082" s="3"/>
      <c r="B1082" s="3"/>
      <c r="C1082" s="1505"/>
      <c r="D1082" s="703">
        <v>1210</v>
      </c>
      <c r="E1082" s="722" t="s">
        <v>71</v>
      </c>
      <c r="F1082" s="703">
        <v>1785</v>
      </c>
      <c r="G1082" s="116"/>
      <c r="H1082" s="1547"/>
      <c r="I1082" s="1548"/>
      <c r="J1082" s="1"/>
      <c r="K1082" s="1"/>
    </row>
    <row r="1083" spans="1:11" ht="15" customHeight="1">
      <c r="A1083" s="3"/>
      <c r="B1083" s="3"/>
      <c r="C1083" s="1505"/>
      <c r="D1083" s="703">
        <v>1300</v>
      </c>
      <c r="E1083" s="722" t="s">
        <v>73</v>
      </c>
      <c r="F1083" s="703">
        <v>1500</v>
      </c>
      <c r="G1083" s="116"/>
      <c r="H1083" s="1549"/>
      <c r="I1083" s="1550"/>
      <c r="J1083" s="1"/>
      <c r="K1083" s="1"/>
    </row>
    <row r="1084" spans="1:11" ht="15" customHeight="1">
      <c r="A1084" s="3"/>
      <c r="B1084" s="3"/>
      <c r="C1084" s="1505"/>
      <c r="D1084" s="703">
        <v>1584</v>
      </c>
      <c r="E1084" s="722" t="s">
        <v>74</v>
      </c>
      <c r="F1084" s="703">
        <v>6000</v>
      </c>
      <c r="G1084" s="116"/>
      <c r="H1084" s="1549"/>
      <c r="I1084" s="1550"/>
      <c r="J1084" s="1"/>
      <c r="K1084" s="1"/>
    </row>
    <row r="1085" spans="1:11" ht="15" customHeight="1">
      <c r="A1085" s="3"/>
      <c r="B1085" s="3"/>
      <c r="C1085" s="1505"/>
      <c r="D1085" s="703">
        <v>1810</v>
      </c>
      <c r="E1085" s="722" t="s">
        <v>287</v>
      </c>
      <c r="F1085" s="703">
        <v>14610</v>
      </c>
      <c r="G1085" s="116"/>
      <c r="H1085" s="1549"/>
      <c r="I1085" s="1550"/>
      <c r="J1085" s="1"/>
      <c r="K1085" s="1"/>
    </row>
    <row r="1086" spans="1:11" ht="15" customHeight="1">
      <c r="A1086" s="3"/>
      <c r="B1086" s="3"/>
      <c r="C1086" s="1505"/>
      <c r="D1086" s="703">
        <v>1820</v>
      </c>
      <c r="E1086" s="722" t="s">
        <v>72</v>
      </c>
      <c r="F1086" s="703">
        <v>9000</v>
      </c>
      <c r="G1086" s="116"/>
      <c r="H1086" s="1549"/>
      <c r="I1086" s="1550"/>
      <c r="J1086" s="1"/>
      <c r="K1086" s="1"/>
    </row>
    <row r="1087" spans="1:11" ht="15" customHeight="1">
      <c r="A1087" s="3"/>
      <c r="B1087" s="3"/>
      <c r="C1087" s="1505"/>
      <c r="D1087" s="703"/>
      <c r="E1087" s="398" t="s">
        <v>372</v>
      </c>
      <c r="F1087" s="703">
        <v>1500</v>
      </c>
      <c r="G1087" s="116"/>
      <c r="H1087" s="1549"/>
      <c r="I1087" s="1550"/>
      <c r="J1087" s="1"/>
      <c r="K1087" s="1"/>
    </row>
    <row r="1088" spans="1:11" ht="15" customHeight="1">
      <c r="A1088" s="3"/>
      <c r="B1088" s="3"/>
      <c r="C1088" s="1505"/>
      <c r="D1088" s="703"/>
      <c r="E1088" s="398"/>
      <c r="F1088" s="703"/>
      <c r="G1088" s="116"/>
      <c r="H1088" s="1549"/>
      <c r="I1088" s="1550"/>
      <c r="J1088" s="1"/>
      <c r="K1088" s="1"/>
    </row>
    <row r="1089" spans="1:11" ht="15" customHeight="1">
      <c r="A1089" s="3"/>
      <c r="B1089" s="3"/>
      <c r="C1089" s="1505"/>
      <c r="D1089" s="703"/>
      <c r="E1089" s="398"/>
      <c r="F1089" s="703"/>
      <c r="G1089" s="706"/>
      <c r="H1089" s="1549"/>
      <c r="I1089" s="1550"/>
      <c r="J1089" s="1"/>
      <c r="K1089" s="1"/>
    </row>
    <row r="1090" spans="1:11" ht="15" customHeight="1">
      <c r="A1090" s="3"/>
      <c r="B1090" s="3"/>
      <c r="C1090" s="1505"/>
      <c r="D1090" s="703"/>
      <c r="E1090" s="398"/>
      <c r="F1090" s="703"/>
      <c r="G1090" s="706"/>
      <c r="H1090" s="1551"/>
      <c r="I1090" s="1552"/>
      <c r="J1090" s="1"/>
      <c r="K1090" s="1"/>
    </row>
    <row r="1091" spans="1:11" ht="15" customHeight="1">
      <c r="A1091" s="3"/>
      <c r="B1091" s="3"/>
      <c r="C1091" s="1505"/>
      <c r="D1091" s="703"/>
      <c r="E1091" s="398"/>
      <c r="F1091" s="703"/>
      <c r="G1091" s="706"/>
      <c r="H1091" s="717"/>
      <c r="I1091" s="394"/>
    </row>
    <row r="1092" spans="1:11" ht="15" customHeight="1">
      <c r="A1092" s="3"/>
      <c r="B1092" s="3"/>
      <c r="C1092" s="1506"/>
      <c r="D1092" s="1553" t="s">
        <v>293</v>
      </c>
      <c r="E1092" s="1554"/>
      <c r="F1092" s="717">
        <f>SUM(F1080:F1091)</f>
        <v>51355</v>
      </c>
      <c r="G1092" s="717"/>
      <c r="H1092" s="717"/>
      <c r="I1092" s="394"/>
      <c r="J1092" s="1"/>
      <c r="K1092" s="1"/>
    </row>
    <row r="1093" spans="1:11" ht="18.75">
      <c r="A1093" s="15"/>
      <c r="B1093" s="15"/>
      <c r="C1093" s="167"/>
      <c r="D1093" s="725"/>
      <c r="E1093" s="169"/>
      <c r="F1093" s="170"/>
      <c r="G1093" s="170"/>
      <c r="H1093" s="171"/>
      <c r="I1093" s="167"/>
      <c r="J1093" s="1"/>
      <c r="K1093" s="1"/>
    </row>
    <row r="1094" spans="1:11" ht="18.75">
      <c r="A1094" s="15"/>
      <c r="B1094" s="15"/>
      <c r="C1094" s="167"/>
      <c r="D1094" s="725"/>
      <c r="E1094" s="169"/>
      <c r="F1094" s="170"/>
      <c r="G1094" s="170"/>
      <c r="H1094" s="171"/>
      <c r="I1094" s="167"/>
      <c r="J1094" s="1"/>
      <c r="K1094" s="1"/>
    </row>
    <row r="1096" spans="1:11" s="21" customFormat="1" ht="18.75">
      <c r="A1096" s="1140" t="s">
        <v>12</v>
      </c>
      <c r="B1096" s="1140"/>
      <c r="C1096" s="1140"/>
      <c r="D1096" s="1141" t="s">
        <v>25</v>
      </c>
      <c r="E1096" s="1141"/>
      <c r="F1096" s="1141"/>
      <c r="G1096" s="720" t="s">
        <v>13</v>
      </c>
      <c r="H1096" s="720"/>
      <c r="I1096" s="720"/>
      <c r="J1096" s="20"/>
      <c r="K1096" s="19"/>
    </row>
    <row r="1099" spans="1:11" s="6" customFormat="1" ht="73.5" customHeight="1">
      <c r="A1099" s="1351" t="s">
        <v>14</v>
      </c>
      <c r="B1099" s="1351"/>
      <c r="C1099" s="1351"/>
      <c r="D1099" s="1351"/>
      <c r="E1099" s="1351"/>
      <c r="F1099" s="1351"/>
      <c r="G1099" s="1351"/>
      <c r="H1099" s="1351"/>
      <c r="I1099" s="1351"/>
      <c r="J1099" s="5"/>
      <c r="K1099" s="5"/>
    </row>
    <row r="1100" spans="1:11" ht="15" customHeight="1">
      <c r="A1100" s="1160" t="s">
        <v>23</v>
      </c>
      <c r="B1100" s="1160"/>
      <c r="C1100" s="166">
        <v>44747</v>
      </c>
      <c r="D1100" s="10"/>
      <c r="E1100" s="1206" t="s">
        <v>21</v>
      </c>
      <c r="F1100" s="1206"/>
      <c r="G1100" s="1219"/>
      <c r="H1100" s="1219"/>
      <c r="I1100" s="1219"/>
      <c r="J1100" s="2"/>
      <c r="K1100" s="2"/>
    </row>
    <row r="1101" spans="1:11" ht="15.75" customHeight="1">
      <c r="A1101" s="1213" t="s">
        <v>26</v>
      </c>
      <c r="B1101" s="1213"/>
      <c r="C1101" s="708" t="s">
        <v>27</v>
      </c>
      <c r="D1101" s="12"/>
      <c r="E1101" s="1213" t="s">
        <v>20</v>
      </c>
      <c r="F1101" s="1213"/>
      <c r="G1101" s="1511">
        <v>44743</v>
      </c>
      <c r="H1101" s="1511"/>
      <c r="I1101" s="1511"/>
      <c r="J1101" s="2"/>
      <c r="K1101" s="2"/>
    </row>
    <row r="1102" spans="1:11" ht="17.25" customHeight="1">
      <c r="A1102" s="1213" t="s">
        <v>15</v>
      </c>
      <c r="B1102" s="1213"/>
      <c r="C1102" s="708" t="s">
        <v>17</v>
      </c>
      <c r="D1102" s="12"/>
      <c r="E1102" s="1214" t="s">
        <v>18</v>
      </c>
      <c r="F1102" s="1215"/>
      <c r="G1102" s="1184" t="s">
        <v>183</v>
      </c>
      <c r="H1102" s="1184"/>
      <c r="I1102" s="1184"/>
      <c r="J1102" s="2"/>
      <c r="K1102" s="2"/>
    </row>
    <row r="1103" spans="1:11" ht="17.25" customHeight="1">
      <c r="A1103" s="1213" t="s">
        <v>16</v>
      </c>
      <c r="B1103" s="1213"/>
      <c r="C1103" s="708">
        <v>90130391</v>
      </c>
      <c r="D1103" s="10"/>
      <c r="E1103" s="1206" t="s">
        <v>19</v>
      </c>
      <c r="F1103" s="1206"/>
      <c r="G1103" s="1191" t="s">
        <v>182</v>
      </c>
      <c r="H1103" s="1191"/>
      <c r="I1103" s="1191"/>
      <c r="J1103" s="2"/>
      <c r="K1103" s="2"/>
    </row>
    <row r="1104" spans="1:11" ht="13.5" customHeight="1">
      <c r="A1104" s="1184" t="s">
        <v>0</v>
      </c>
      <c r="B1104" s="1184"/>
      <c r="C1104" s="33"/>
      <c r="D1104" s="8"/>
      <c r="E1104" s="707" t="s">
        <v>22</v>
      </c>
      <c r="F1104" s="708" t="s">
        <v>184</v>
      </c>
      <c r="G1104" s="708" t="s">
        <v>179</v>
      </c>
      <c r="H1104" s="1282" t="s">
        <v>175</v>
      </c>
      <c r="I1104" s="1282"/>
      <c r="J1104" s="4"/>
      <c r="K1104" s="1"/>
    </row>
    <row r="1105" spans="1:13" ht="18.75">
      <c r="A1105" s="1151" t="s">
        <v>1</v>
      </c>
      <c r="B1105" s="1153"/>
      <c r="C1105" s="1154"/>
      <c r="D1105" s="1155" t="s">
        <v>2</v>
      </c>
      <c r="E1105" s="1156"/>
      <c r="F1105" s="1156"/>
      <c r="G1105" s="1157"/>
      <c r="H1105" s="723"/>
      <c r="I1105" s="97"/>
      <c r="J1105" s="1"/>
      <c r="K1105" s="1"/>
    </row>
    <row r="1106" spans="1:13" ht="18.75">
      <c r="A1106" s="709" t="s">
        <v>1</v>
      </c>
      <c r="B1106" s="708"/>
      <c r="C1106" s="708"/>
      <c r="D1106" s="726" t="s">
        <v>2</v>
      </c>
      <c r="E1106" s="1184" t="s">
        <v>7</v>
      </c>
      <c r="F1106" s="1184"/>
      <c r="G1106" s="1184"/>
      <c r="H1106" s="1516" t="s">
        <v>10</v>
      </c>
      <c r="I1106" s="1516" t="s">
        <v>11</v>
      </c>
      <c r="J1106" s="1"/>
      <c r="K1106" s="1"/>
    </row>
    <row r="1107" spans="1:13" ht="27.75" customHeight="1">
      <c r="A1107" s="710" t="s">
        <v>3</v>
      </c>
      <c r="B1107" s="710" t="s">
        <v>4</v>
      </c>
      <c r="C1107" s="712" t="s">
        <v>5</v>
      </c>
      <c r="D1107" s="713" t="s">
        <v>6</v>
      </c>
      <c r="E1107" s="1184" t="s">
        <v>8</v>
      </c>
      <c r="F1107" s="1184"/>
      <c r="G1107" s="98" t="s">
        <v>9</v>
      </c>
      <c r="H1107" s="1517"/>
      <c r="I1107" s="1517"/>
      <c r="J1107" s="1"/>
      <c r="K1107" s="1"/>
    </row>
    <row r="1108" spans="1:13" ht="30.75" customHeight="1">
      <c r="A1108" s="1518"/>
      <c r="B1108" s="1183"/>
      <c r="C1108" s="1533" t="s">
        <v>347</v>
      </c>
      <c r="D1108" s="704" t="s">
        <v>29</v>
      </c>
      <c r="E1108" s="1148"/>
      <c r="F1108" s="1283"/>
      <c r="G1108" s="704"/>
      <c r="H1108" s="727">
        <v>44743</v>
      </c>
      <c r="I1108" s="32"/>
      <c r="J1108" s="1"/>
      <c r="K1108" s="1"/>
    </row>
    <row r="1109" spans="1:13" ht="37.5" customHeight="1">
      <c r="A1109" s="1519"/>
      <c r="B1109" s="1520"/>
      <c r="C1109" s="1505"/>
      <c r="D1109" s="29"/>
      <c r="E1109" s="1148" t="s">
        <v>351</v>
      </c>
      <c r="F1109" s="1283"/>
      <c r="G1109" s="716"/>
      <c r="H1109" s="1541" t="s">
        <v>352</v>
      </c>
      <c r="I1109" s="1542"/>
      <c r="J1109" s="1"/>
      <c r="K1109" s="1"/>
    </row>
    <row r="1110" spans="1:13" ht="18.75" customHeight="1">
      <c r="A1110" s="1519"/>
      <c r="B1110" s="1520"/>
      <c r="C1110" s="1505"/>
      <c r="D1110" s="703"/>
      <c r="E1110" s="1148"/>
      <c r="F1110" s="1283"/>
      <c r="G1110" s="716"/>
      <c r="H1110" s="1543"/>
      <c r="I1110" s="1544"/>
      <c r="J1110" s="1"/>
      <c r="K1110" s="1"/>
    </row>
    <row r="1111" spans="1:13" ht="18.75" customHeight="1">
      <c r="A1111" s="1519"/>
      <c r="B1111" s="1520"/>
      <c r="C1111" s="1505"/>
      <c r="D1111" s="703"/>
      <c r="E1111" s="1148"/>
      <c r="F1111" s="1283"/>
      <c r="G1111" s="716"/>
      <c r="H1111" s="1543"/>
      <c r="I1111" s="1544"/>
      <c r="J1111" s="1"/>
      <c r="K1111" s="1"/>
    </row>
    <row r="1112" spans="1:13" ht="18.75" customHeight="1">
      <c r="A1112" s="1519"/>
      <c r="B1112" s="1520"/>
      <c r="C1112" s="1505"/>
      <c r="D1112" s="703"/>
      <c r="E1112" s="1148"/>
      <c r="F1112" s="1283"/>
      <c r="G1112" s="716"/>
      <c r="H1112" s="1543"/>
      <c r="I1112" s="1544"/>
      <c r="J1112" s="1"/>
      <c r="K1112" s="1"/>
    </row>
    <row r="1113" spans="1:13" ht="18.75" customHeight="1">
      <c r="A1113" s="1519"/>
      <c r="B1113" s="1520"/>
      <c r="C1113" s="1505"/>
      <c r="D1113" s="703"/>
      <c r="E1113" s="1148"/>
      <c r="F1113" s="1283"/>
      <c r="G1113" s="716"/>
      <c r="H1113" s="1543"/>
      <c r="I1113" s="1544"/>
      <c r="J1113" s="1"/>
      <c r="K1113" s="1"/>
    </row>
    <row r="1114" spans="1:13" ht="18.75" customHeight="1">
      <c r="A1114" s="1519"/>
      <c r="B1114" s="1520"/>
      <c r="C1114" s="1505"/>
      <c r="D1114" s="703"/>
      <c r="E1114" s="1148"/>
      <c r="F1114" s="1283"/>
      <c r="G1114" s="716"/>
      <c r="H1114" s="1543"/>
      <c r="I1114" s="1544"/>
      <c r="J1114" s="1"/>
      <c r="K1114" s="1"/>
    </row>
    <row r="1115" spans="1:13" ht="18.75" customHeight="1">
      <c r="A1115" s="1519"/>
      <c r="B1115" s="1520"/>
      <c r="C1115" s="1505"/>
      <c r="D1115" s="703"/>
      <c r="E1115" s="1148"/>
      <c r="F1115" s="1283"/>
      <c r="G1115" s="716"/>
      <c r="H1115" s="1543"/>
      <c r="I1115" s="1544"/>
      <c r="J1115" s="1"/>
      <c r="K1115" s="1"/>
    </row>
    <row r="1116" spans="1:13" ht="18.75" customHeight="1">
      <c r="A1116" s="1519"/>
      <c r="B1116" s="1520"/>
      <c r="C1116" s="1505"/>
      <c r="D1116" s="703"/>
      <c r="E1116" s="1148"/>
      <c r="F1116" s="1283"/>
      <c r="G1116" s="716"/>
      <c r="H1116" s="1543"/>
      <c r="I1116" s="1544"/>
      <c r="J1116" s="1"/>
      <c r="K1116" s="1"/>
    </row>
    <row r="1117" spans="1:13" ht="18.75" customHeight="1">
      <c r="A1117" s="1519"/>
      <c r="B1117" s="1520"/>
      <c r="C1117" s="1505"/>
      <c r="D1117" s="703"/>
      <c r="E1117" s="1148"/>
      <c r="F1117" s="1283"/>
      <c r="G1117" s="716"/>
      <c r="H1117" s="1543"/>
      <c r="I1117" s="1544"/>
      <c r="J1117" s="1"/>
      <c r="K1117" s="1"/>
    </row>
    <row r="1118" spans="1:13" ht="15.75" customHeight="1">
      <c r="A1118" s="1519"/>
      <c r="B1118" s="1520"/>
      <c r="C1118" s="1505"/>
      <c r="D1118" s="703"/>
      <c r="E1118" s="1148"/>
      <c r="F1118" s="1283"/>
      <c r="G1118" s="716"/>
      <c r="H1118" s="1545"/>
      <c r="I1118" s="1546"/>
    </row>
    <row r="1119" spans="1:13" ht="18.75" customHeight="1">
      <c r="A1119" s="1521"/>
      <c r="B1119" s="1522"/>
      <c r="C1119" s="1506"/>
      <c r="D1119" s="703"/>
      <c r="E1119" s="1148"/>
      <c r="F1119" s="1283"/>
      <c r="G1119" s="717"/>
      <c r="H1119" s="721"/>
      <c r="I1119" s="179"/>
      <c r="J1119" s="1"/>
      <c r="K1119" s="1"/>
      <c r="M1119" s="174"/>
    </row>
    <row r="1120" spans="1:13" ht="18.75" customHeight="1">
      <c r="A1120" s="175"/>
      <c r="B1120" s="175"/>
      <c r="C1120" s="176"/>
      <c r="D1120" s="725"/>
      <c r="E1120" s="169"/>
      <c r="F1120" s="170"/>
      <c r="G1120" s="170"/>
      <c r="H1120" s="170"/>
      <c r="I1120" s="170"/>
      <c r="J1120" s="1"/>
      <c r="K1120" s="1"/>
      <c r="M1120" s="174"/>
    </row>
    <row r="1121" spans="1:13" ht="18.75" customHeight="1">
      <c r="A1121" s="175"/>
      <c r="B1121" s="175"/>
      <c r="C1121" s="176"/>
      <c r="D1121" s="725"/>
      <c r="E1121" s="169"/>
      <c r="F1121" s="170"/>
      <c r="G1121" s="170"/>
      <c r="H1121" s="170"/>
      <c r="I1121" s="170"/>
      <c r="J1121" s="1"/>
      <c r="K1121" s="1"/>
      <c r="M1121" s="174"/>
    </row>
    <row r="1122" spans="1:13" s="21" customFormat="1" ht="18.75">
      <c r="A1122" s="1140" t="s">
        <v>12</v>
      </c>
      <c r="B1122" s="1140"/>
      <c r="C1122" s="1140"/>
      <c r="D1122" s="1141" t="s">
        <v>25</v>
      </c>
      <c r="E1122" s="1141"/>
      <c r="F1122" s="1141"/>
      <c r="G1122" s="720" t="s">
        <v>13</v>
      </c>
      <c r="H1122" s="720"/>
      <c r="I1122" s="720"/>
      <c r="J1122" s="20"/>
      <c r="K1122" s="19"/>
    </row>
    <row r="1124" spans="1:13" s="6" customFormat="1" ht="73.5" customHeight="1">
      <c r="A1124" s="1351" t="s">
        <v>14</v>
      </c>
      <c r="B1124" s="1351"/>
      <c r="C1124" s="1351"/>
      <c r="D1124" s="1351"/>
      <c r="E1124" s="1351"/>
      <c r="F1124" s="1351"/>
      <c r="G1124" s="1351"/>
      <c r="H1124" s="1351"/>
      <c r="I1124" s="1351"/>
      <c r="J1124" s="5"/>
      <c r="K1124" s="5"/>
    </row>
    <row r="1125" spans="1:13" ht="15" customHeight="1">
      <c r="A1125" s="1206" t="s">
        <v>23</v>
      </c>
      <c r="B1125" s="1206"/>
      <c r="C1125" s="727">
        <v>44692</v>
      </c>
      <c r="D1125" s="1264"/>
      <c r="E1125" s="1206" t="s">
        <v>21</v>
      </c>
      <c r="F1125" s="1206"/>
      <c r="G1125" s="1219"/>
      <c r="H1125" s="1219"/>
      <c r="I1125" s="1219"/>
      <c r="J1125" s="2"/>
      <c r="K1125" s="2"/>
    </row>
    <row r="1126" spans="1:13" ht="15.75" customHeight="1">
      <c r="A1126" s="1213" t="s">
        <v>26</v>
      </c>
      <c r="B1126" s="1213"/>
      <c r="C1126" s="708" t="s">
        <v>27</v>
      </c>
      <c r="D1126" s="1531"/>
      <c r="E1126" s="1213" t="s">
        <v>20</v>
      </c>
      <c r="F1126" s="1213"/>
      <c r="G1126" s="1511">
        <v>44682</v>
      </c>
      <c r="H1126" s="1511"/>
      <c r="I1126" s="1511"/>
      <c r="J1126" s="2"/>
      <c r="K1126" s="2"/>
    </row>
    <row r="1127" spans="1:13" ht="17.25" customHeight="1">
      <c r="A1127" s="1213" t="s">
        <v>15</v>
      </c>
      <c r="B1127" s="1213"/>
      <c r="C1127" s="708" t="s">
        <v>17</v>
      </c>
      <c r="D1127" s="1531"/>
      <c r="E1127" s="1214" t="s">
        <v>18</v>
      </c>
      <c r="F1127" s="1215"/>
      <c r="G1127" s="1184" t="s">
        <v>275</v>
      </c>
      <c r="H1127" s="1184"/>
      <c r="I1127" s="1184"/>
      <c r="J1127" s="2"/>
      <c r="K1127" s="2"/>
    </row>
    <row r="1128" spans="1:13" ht="17.25" customHeight="1">
      <c r="A1128" s="1213" t="s">
        <v>16</v>
      </c>
      <c r="B1128" s="1213"/>
      <c r="C1128" s="708">
        <v>90134472</v>
      </c>
      <c r="D1128" s="1531"/>
      <c r="E1128" s="1206" t="s">
        <v>19</v>
      </c>
      <c r="F1128" s="1206"/>
      <c r="G1128" s="1191" t="s">
        <v>139</v>
      </c>
      <c r="H1128" s="1191"/>
      <c r="I1128" s="1191"/>
      <c r="J1128" s="2"/>
      <c r="K1128" s="2"/>
    </row>
    <row r="1129" spans="1:13" ht="13.5" customHeight="1">
      <c r="A1129" s="1184" t="s">
        <v>0</v>
      </c>
      <c r="B1129" s="1184"/>
      <c r="C1129" s="33">
        <v>8220313260637</v>
      </c>
      <c r="D1129" s="1166"/>
      <c r="E1129" s="707" t="s">
        <v>22</v>
      </c>
      <c r="F1129" s="708" t="s">
        <v>87</v>
      </c>
      <c r="G1129" s="708" t="s">
        <v>179</v>
      </c>
      <c r="H1129" s="1282" t="s">
        <v>175</v>
      </c>
      <c r="I1129" s="1282"/>
      <c r="J1129" s="4"/>
      <c r="K1129" s="1"/>
    </row>
    <row r="1130" spans="1:13" ht="18.75">
      <c r="A1130" s="1151" t="s">
        <v>1</v>
      </c>
      <c r="B1130" s="1153"/>
      <c r="C1130" s="1154"/>
      <c r="D1130" s="1155" t="s">
        <v>2</v>
      </c>
      <c r="E1130" s="1156"/>
      <c r="F1130" s="1156"/>
      <c r="G1130" s="1157"/>
      <c r="H1130" s="723"/>
      <c r="I1130" s="97"/>
      <c r="J1130" s="1"/>
      <c r="K1130" s="1"/>
    </row>
    <row r="1131" spans="1:13" ht="25.5" customHeight="1">
      <c r="A1131" s="709" t="s">
        <v>1</v>
      </c>
      <c r="B1131" s="708"/>
      <c r="C1131" s="708"/>
      <c r="D1131" s="726" t="s">
        <v>2</v>
      </c>
      <c r="E1131" s="1184" t="s">
        <v>7</v>
      </c>
      <c r="F1131" s="1184"/>
      <c r="G1131" s="1184"/>
      <c r="H1131" s="715" t="s">
        <v>10</v>
      </c>
      <c r="I1131" s="1516" t="s">
        <v>11</v>
      </c>
      <c r="J1131" s="1"/>
      <c r="K1131" s="1"/>
    </row>
    <row r="1132" spans="1:13" ht="27.75" customHeight="1">
      <c r="A1132" s="710" t="s">
        <v>3</v>
      </c>
      <c r="B1132" s="710" t="s">
        <v>4</v>
      </c>
      <c r="C1132" s="712" t="s">
        <v>5</v>
      </c>
      <c r="D1132" s="713" t="s">
        <v>6</v>
      </c>
      <c r="E1132" s="1184" t="s">
        <v>8</v>
      </c>
      <c r="F1132" s="1184"/>
      <c r="G1132" s="98" t="s">
        <v>9</v>
      </c>
      <c r="H1132" s="240">
        <v>44621</v>
      </c>
      <c r="I1132" s="1517"/>
      <c r="J1132" s="1"/>
      <c r="K1132" s="1"/>
    </row>
    <row r="1133" spans="1:13" ht="15" customHeight="1">
      <c r="A1133" s="711"/>
      <c r="B1133" s="711"/>
      <c r="C1133" s="708"/>
      <c r="D1133" s="704"/>
      <c r="E1133" s="1191" t="s">
        <v>664</v>
      </c>
      <c r="F1133" s="1191"/>
      <c r="G1133" s="1191"/>
      <c r="H1133" s="1325"/>
      <c r="I1133" s="23"/>
      <c r="J1133" s="1"/>
      <c r="K1133" s="1"/>
    </row>
    <row r="1134" spans="1:13" ht="30.75" customHeight="1">
      <c r="A1134" s="3"/>
      <c r="B1134" s="3"/>
      <c r="C1134" s="1533" t="s">
        <v>550</v>
      </c>
      <c r="D1134" s="704" t="s">
        <v>29</v>
      </c>
      <c r="E1134" s="1191"/>
      <c r="F1134" s="1191"/>
      <c r="G1134" s="1191"/>
      <c r="H1134" s="1534"/>
      <c r="I1134" s="342"/>
      <c r="J1134" s="1"/>
      <c r="K1134" s="1"/>
    </row>
    <row r="1135" spans="1:13" ht="15" customHeight="1">
      <c r="A1135" s="3"/>
      <c r="B1135" s="3"/>
      <c r="C1135" s="1505"/>
      <c r="D1135" s="29">
        <v>1840</v>
      </c>
      <c r="E1135" s="719" t="s">
        <v>71</v>
      </c>
      <c r="F1135" s="846"/>
      <c r="G1135" s="706"/>
      <c r="H1135" s="1535"/>
      <c r="I1135" s="1536"/>
      <c r="J1135" s="1"/>
      <c r="K1135" s="1"/>
    </row>
    <row r="1136" spans="1:13" ht="15" customHeight="1">
      <c r="A1136" s="3"/>
      <c r="B1136" s="3"/>
      <c r="C1136" s="1505"/>
      <c r="D1136" s="703"/>
      <c r="E1136" s="719"/>
      <c r="F1136" s="846"/>
      <c r="G1136" s="706"/>
      <c r="H1136" s="1537"/>
      <c r="I1136" s="1538"/>
      <c r="J1136" s="1"/>
      <c r="K1136" s="1"/>
    </row>
    <row r="1137" spans="1:11" ht="15" customHeight="1">
      <c r="A1137" s="3"/>
      <c r="B1137" s="3"/>
      <c r="C1137" s="1505"/>
      <c r="D1137" s="703"/>
      <c r="E1137" s="719"/>
      <c r="F1137" s="705"/>
      <c r="G1137" s="705"/>
      <c r="H1137" s="1537"/>
      <c r="I1137" s="1538"/>
      <c r="J1137" s="1"/>
      <c r="K1137" s="1"/>
    </row>
    <row r="1138" spans="1:11" ht="15" customHeight="1">
      <c r="A1138" s="3"/>
      <c r="B1138" s="3"/>
      <c r="C1138" s="1505"/>
      <c r="D1138" s="703"/>
      <c r="E1138" s="719"/>
      <c r="F1138" s="846"/>
      <c r="G1138" s="706"/>
      <c r="H1138" s="1537"/>
      <c r="I1138" s="1538"/>
      <c r="J1138" s="1"/>
      <c r="K1138" s="1"/>
    </row>
    <row r="1139" spans="1:11" ht="15" customHeight="1">
      <c r="A1139" s="3"/>
      <c r="B1139" s="3"/>
      <c r="C1139" s="1505"/>
      <c r="D1139" s="703"/>
      <c r="E1139" s="719"/>
      <c r="F1139" s="705"/>
      <c r="G1139" s="706"/>
      <c r="H1139" s="1537"/>
      <c r="I1139" s="1538"/>
      <c r="J1139" s="1"/>
      <c r="K1139" s="1"/>
    </row>
    <row r="1140" spans="1:11" ht="15" customHeight="1">
      <c r="A1140" s="3"/>
      <c r="B1140" s="3"/>
      <c r="C1140" s="1505"/>
      <c r="D1140" s="703"/>
      <c r="E1140" s="719"/>
      <c r="F1140" s="705"/>
      <c r="G1140" s="706"/>
      <c r="H1140" s="1537"/>
      <c r="I1140" s="1538"/>
      <c r="J1140" s="1"/>
      <c r="K1140" s="1"/>
    </row>
    <row r="1141" spans="1:11" ht="15" customHeight="1">
      <c r="A1141" s="3"/>
      <c r="B1141" s="3"/>
      <c r="C1141" s="1505"/>
      <c r="D1141" s="703"/>
      <c r="E1141" s="719"/>
      <c r="F1141" s="705"/>
      <c r="G1141" s="706"/>
      <c r="H1141" s="1537"/>
      <c r="I1141" s="1538"/>
      <c r="J1141" s="1"/>
      <c r="K1141" s="1"/>
    </row>
    <row r="1142" spans="1:11" ht="15" customHeight="1">
      <c r="A1142" s="3"/>
      <c r="B1142" s="3"/>
      <c r="C1142" s="1505"/>
      <c r="D1142" s="703"/>
      <c r="E1142" s="719"/>
      <c r="F1142" s="705"/>
      <c r="G1142" s="706"/>
      <c r="H1142" s="1537"/>
      <c r="I1142" s="1538"/>
      <c r="J1142" s="1"/>
      <c r="K1142" s="1"/>
    </row>
    <row r="1143" spans="1:11" ht="15" customHeight="1">
      <c r="A1143" s="3"/>
      <c r="B1143" s="3"/>
      <c r="C1143" s="1505"/>
      <c r="D1143" s="703"/>
      <c r="E1143" s="719"/>
      <c r="F1143" s="705"/>
      <c r="G1143" s="706"/>
      <c r="H1143" s="1537"/>
      <c r="I1143" s="1538"/>
      <c r="J1143" s="1"/>
      <c r="K1143" s="1"/>
    </row>
    <row r="1144" spans="1:11" ht="15" customHeight="1">
      <c r="A1144" s="3"/>
      <c r="B1144" s="3"/>
      <c r="C1144" s="1505"/>
      <c r="D1144" s="703"/>
      <c r="E1144" s="719"/>
      <c r="F1144" s="705"/>
      <c r="G1144" s="706"/>
      <c r="H1144" s="1537"/>
      <c r="I1144" s="1538"/>
      <c r="J1144" s="1"/>
      <c r="K1144" s="1"/>
    </row>
    <row r="1145" spans="1:11" ht="15" customHeight="1">
      <c r="A1145" s="3"/>
      <c r="B1145" s="3"/>
      <c r="C1145" s="1505"/>
      <c r="D1145" s="703"/>
      <c r="E1145" s="719"/>
      <c r="F1145" s="705"/>
      <c r="G1145" s="706"/>
      <c r="H1145" s="1537"/>
      <c r="I1145" s="1538"/>
      <c r="J1145" s="1"/>
      <c r="K1145" s="1"/>
    </row>
    <row r="1146" spans="1:11" ht="15" customHeight="1">
      <c r="A1146" s="3"/>
      <c r="B1146" s="3"/>
      <c r="C1146" s="1506"/>
      <c r="D1146" s="703"/>
      <c r="E1146" s="719"/>
      <c r="F1146" s="705"/>
      <c r="G1146" s="706"/>
      <c r="H1146" s="1537"/>
      <c r="I1146" s="1538"/>
    </row>
    <row r="1147" spans="1:11" ht="15" customHeight="1">
      <c r="A1147" s="3"/>
      <c r="B1147" s="3"/>
      <c r="C1147" s="7"/>
      <c r="D1147" s="703"/>
      <c r="E1147" s="704"/>
      <c r="F1147" s="717"/>
      <c r="G1147" s="717"/>
      <c r="H1147" s="1539"/>
      <c r="I1147" s="1540"/>
      <c r="J1147" s="1"/>
      <c r="K1147" s="1"/>
    </row>
    <row r="1148" spans="1:11" ht="18.75">
      <c r="A1148" s="15"/>
      <c r="B1148" s="15"/>
      <c r="C1148" s="167"/>
      <c r="D1148" s="725"/>
      <c r="E1148" s="169"/>
      <c r="F1148" s="170"/>
      <c r="G1148" s="170"/>
      <c r="H1148" s="171"/>
      <c r="I1148" s="167"/>
      <c r="J1148" s="1"/>
      <c r="K1148" s="1"/>
    </row>
    <row r="1149" spans="1:11" ht="18.75">
      <c r="A1149" s="15"/>
      <c r="B1149" s="15"/>
      <c r="C1149" s="167"/>
      <c r="D1149" s="725"/>
      <c r="E1149" s="169"/>
      <c r="F1149" s="170"/>
      <c r="G1149" s="170"/>
      <c r="H1149" s="171"/>
      <c r="I1149" s="167"/>
      <c r="J1149" s="1"/>
      <c r="K1149" s="1"/>
    </row>
    <row r="1151" spans="1:11" s="21" customFormat="1" ht="18.75">
      <c r="A1151" s="1140" t="s">
        <v>12</v>
      </c>
      <c r="B1151" s="1140"/>
      <c r="C1151" s="1140"/>
      <c r="D1151" s="1141" t="s">
        <v>25</v>
      </c>
      <c r="E1151" s="1141"/>
      <c r="F1151" s="1141"/>
      <c r="G1151" s="720" t="s">
        <v>13</v>
      </c>
      <c r="H1151" s="720"/>
      <c r="I1151" s="720"/>
      <c r="J1151" s="20"/>
      <c r="K1151" s="19"/>
    </row>
    <row r="1152" spans="1:11" ht="18.75">
      <c r="A1152" s="1351" t="s">
        <v>14</v>
      </c>
      <c r="B1152" s="1351"/>
      <c r="C1152" s="1351"/>
      <c r="D1152" s="1351"/>
      <c r="E1152" s="1351"/>
      <c r="F1152" s="1351"/>
      <c r="G1152" s="1351"/>
      <c r="H1152" s="1351"/>
      <c r="I1152" s="1351"/>
    </row>
    <row r="1153" spans="1:9" ht="15.75">
      <c r="A1153" s="1206" t="s">
        <v>23</v>
      </c>
      <c r="B1153" s="1206"/>
      <c r="C1153" s="780">
        <v>44692</v>
      </c>
      <c r="D1153" s="1264"/>
      <c r="E1153" s="1206" t="s">
        <v>21</v>
      </c>
      <c r="F1153" s="1206"/>
      <c r="G1153" s="1219"/>
      <c r="H1153" s="1219"/>
      <c r="I1153" s="1219"/>
    </row>
    <row r="1154" spans="1:9" ht="15.75">
      <c r="A1154" s="1213" t="s">
        <v>26</v>
      </c>
      <c r="B1154" s="1213"/>
      <c r="C1154" s="771" t="s">
        <v>27</v>
      </c>
      <c r="D1154" s="1531"/>
      <c r="E1154" s="1213" t="s">
        <v>20</v>
      </c>
      <c r="F1154" s="1213"/>
      <c r="G1154" s="1511">
        <v>44682</v>
      </c>
      <c r="H1154" s="1511"/>
      <c r="I1154" s="1511"/>
    </row>
    <row r="1155" spans="1:9" ht="15.75">
      <c r="A1155" s="1213" t="s">
        <v>15</v>
      </c>
      <c r="B1155" s="1213"/>
      <c r="C1155" s="771" t="s">
        <v>17</v>
      </c>
      <c r="D1155" s="1531"/>
      <c r="E1155" s="1214" t="s">
        <v>18</v>
      </c>
      <c r="F1155" s="1215"/>
      <c r="G1155" s="1184" t="s">
        <v>275</v>
      </c>
      <c r="H1155" s="1184"/>
      <c r="I1155" s="1184"/>
    </row>
    <row r="1156" spans="1:9" ht="15.75">
      <c r="A1156" s="1213" t="s">
        <v>16</v>
      </c>
      <c r="B1156" s="1213"/>
      <c r="C1156" s="771">
        <v>90134472</v>
      </c>
      <c r="D1156" s="1531"/>
      <c r="E1156" s="1206" t="s">
        <v>19</v>
      </c>
      <c r="F1156" s="1206"/>
      <c r="G1156" s="1191" t="s">
        <v>139</v>
      </c>
      <c r="H1156" s="1191"/>
      <c r="I1156" s="1191"/>
    </row>
    <row r="1157" spans="1:9" ht="15.75">
      <c r="A1157" s="1184" t="s">
        <v>0</v>
      </c>
      <c r="B1157" s="1184"/>
      <c r="C1157" s="33">
        <v>8220313260637</v>
      </c>
      <c r="D1157" s="1166"/>
      <c r="E1157" s="770" t="s">
        <v>22</v>
      </c>
      <c r="F1157" s="771" t="s">
        <v>87</v>
      </c>
      <c r="G1157" s="771" t="s">
        <v>179</v>
      </c>
      <c r="H1157" s="1282" t="s">
        <v>175</v>
      </c>
      <c r="I1157" s="1282"/>
    </row>
    <row r="1158" spans="1:9" ht="15.75">
      <c r="A1158" s="1151" t="s">
        <v>1</v>
      </c>
      <c r="B1158" s="1153"/>
      <c r="C1158" s="1154"/>
      <c r="D1158" s="1155" t="s">
        <v>2</v>
      </c>
      <c r="E1158" s="1156"/>
      <c r="F1158" s="1156"/>
      <c r="G1158" s="1157"/>
      <c r="H1158" s="777"/>
      <c r="I1158" s="97"/>
    </row>
    <row r="1159" spans="1:9" ht="15.75">
      <c r="A1159" s="765" t="s">
        <v>1</v>
      </c>
      <c r="B1159" s="771"/>
      <c r="C1159" s="771"/>
      <c r="D1159" s="779" t="s">
        <v>2</v>
      </c>
      <c r="E1159" s="1184" t="s">
        <v>7</v>
      </c>
      <c r="F1159" s="1184"/>
      <c r="G1159" s="1184"/>
      <c r="H1159" s="774" t="s">
        <v>10</v>
      </c>
      <c r="I1159" s="1516" t="s">
        <v>11</v>
      </c>
    </row>
    <row r="1160" spans="1:9" ht="38.25">
      <c r="A1160" s="766" t="s">
        <v>3</v>
      </c>
      <c r="B1160" s="766" t="s">
        <v>4</v>
      </c>
      <c r="C1160" s="768" t="s">
        <v>5</v>
      </c>
      <c r="D1160" s="769" t="s">
        <v>6</v>
      </c>
      <c r="E1160" s="1184" t="s">
        <v>8</v>
      </c>
      <c r="F1160" s="1184"/>
      <c r="G1160" s="98" t="s">
        <v>9</v>
      </c>
      <c r="H1160" s="240">
        <v>44621</v>
      </c>
      <c r="I1160" s="1517"/>
    </row>
    <row r="1161" spans="1:9" ht="15.75">
      <c r="A1161" s="767"/>
      <c r="B1161" s="767"/>
      <c r="C1161" s="771"/>
      <c r="D1161" s="763"/>
      <c r="E1161" s="1191" t="s">
        <v>510</v>
      </c>
      <c r="F1161" s="1191"/>
      <c r="G1161" s="1191"/>
      <c r="H1161" s="1325"/>
      <c r="I1161" s="23"/>
    </row>
    <row r="1162" spans="1:9" ht="15.75">
      <c r="A1162" s="3"/>
      <c r="B1162" s="3"/>
      <c r="C1162" s="1533" t="s">
        <v>550</v>
      </c>
      <c r="D1162" s="763" t="s">
        <v>29</v>
      </c>
      <c r="E1162" s="1191"/>
      <c r="F1162" s="1191"/>
      <c r="G1162" s="1191"/>
      <c r="H1162" s="1534"/>
      <c r="I1162" s="342"/>
    </row>
    <row r="1163" spans="1:9" ht="15.75">
      <c r="A1163" s="3"/>
      <c r="B1163" s="3"/>
      <c r="C1163" s="1505"/>
      <c r="D1163" s="29"/>
      <c r="E1163" s="764"/>
      <c r="F1163" s="772"/>
      <c r="G1163" s="773"/>
      <c r="H1163" s="1535" t="s">
        <v>551</v>
      </c>
      <c r="I1163" s="1536"/>
    </row>
    <row r="1164" spans="1:9" ht="15.75">
      <c r="A1164" s="3"/>
      <c r="B1164" s="3"/>
      <c r="C1164" s="1505"/>
      <c r="D1164" s="762"/>
      <c r="E1164" s="764"/>
      <c r="F1164" s="772"/>
      <c r="G1164" s="773"/>
      <c r="H1164" s="1537"/>
      <c r="I1164" s="1538"/>
    </row>
    <row r="1165" spans="1:9" ht="15.75">
      <c r="A1165" s="3"/>
      <c r="B1165" s="3"/>
      <c r="C1165" s="1505"/>
      <c r="D1165" s="762"/>
      <c r="E1165" s="764"/>
      <c r="F1165" s="772"/>
      <c r="G1165" s="772"/>
      <c r="H1165" s="1537"/>
      <c r="I1165" s="1538"/>
    </row>
    <row r="1166" spans="1:9" ht="15.75">
      <c r="A1166" s="3"/>
      <c r="B1166" s="3"/>
      <c r="C1166" s="1505"/>
      <c r="D1166" s="762"/>
      <c r="E1166" s="764"/>
      <c r="F1166" s="772"/>
      <c r="G1166" s="773"/>
      <c r="H1166" s="1537"/>
      <c r="I1166" s="1538"/>
    </row>
    <row r="1167" spans="1:9" ht="15.75">
      <c r="A1167" s="3"/>
      <c r="B1167" s="3"/>
      <c r="C1167" s="1505"/>
      <c r="D1167" s="762"/>
      <c r="E1167" s="764"/>
      <c r="F1167" s="772"/>
      <c r="G1167" s="773"/>
      <c r="H1167" s="1537"/>
      <c r="I1167" s="1538"/>
    </row>
    <row r="1168" spans="1:9" ht="15.75">
      <c r="A1168" s="3"/>
      <c r="B1168" s="3"/>
      <c r="C1168" s="1505"/>
      <c r="D1168" s="762"/>
      <c r="E1168" s="764"/>
      <c r="F1168" s="772"/>
      <c r="G1168" s="773"/>
      <c r="H1168" s="1537"/>
      <c r="I1168" s="1538"/>
    </row>
    <row r="1169" spans="1:9" ht="15.75">
      <c r="A1169" s="3"/>
      <c r="B1169" s="3"/>
      <c r="C1169" s="1505"/>
      <c r="D1169" s="762"/>
      <c r="E1169" s="764"/>
      <c r="F1169" s="772"/>
      <c r="G1169" s="773"/>
      <c r="H1169" s="1537"/>
      <c r="I1169" s="1538"/>
    </row>
    <row r="1170" spans="1:9" ht="15.75">
      <c r="A1170" s="3"/>
      <c r="B1170" s="3"/>
      <c r="C1170" s="1505"/>
      <c r="D1170" s="762"/>
      <c r="E1170" s="764"/>
      <c r="F1170" s="772"/>
      <c r="G1170" s="773"/>
      <c r="H1170" s="1537"/>
      <c r="I1170" s="1538"/>
    </row>
    <row r="1171" spans="1:9" ht="15.75">
      <c r="A1171" s="3"/>
      <c r="B1171" s="3"/>
      <c r="C1171" s="1505"/>
      <c r="D1171" s="762"/>
      <c r="E1171" s="764"/>
      <c r="F1171" s="772"/>
      <c r="G1171" s="773"/>
      <c r="H1171" s="1537"/>
      <c r="I1171" s="1538"/>
    </row>
    <row r="1172" spans="1:9" ht="15.75">
      <c r="A1172" s="3"/>
      <c r="B1172" s="3"/>
      <c r="C1172" s="1505"/>
      <c r="D1172" s="762"/>
      <c r="E1172" s="764"/>
      <c r="F1172" s="772"/>
      <c r="G1172" s="773"/>
      <c r="H1172" s="1537"/>
      <c r="I1172" s="1538"/>
    </row>
    <row r="1173" spans="1:9" ht="15.75">
      <c r="A1173" s="3"/>
      <c r="B1173" s="3"/>
      <c r="C1173" s="1505"/>
      <c r="D1173" s="762"/>
      <c r="E1173" s="764"/>
      <c r="F1173" s="772"/>
      <c r="G1173" s="773"/>
      <c r="H1173" s="1537"/>
      <c r="I1173" s="1538"/>
    </row>
    <row r="1174" spans="1:9" ht="15.75">
      <c r="A1174" s="3"/>
      <c r="B1174" s="3"/>
      <c r="C1174" s="1506"/>
      <c r="D1174" s="762"/>
      <c r="E1174" s="764"/>
      <c r="F1174" s="772"/>
      <c r="G1174" s="773"/>
      <c r="H1174" s="1537"/>
      <c r="I1174" s="1538"/>
    </row>
    <row r="1175" spans="1:9" ht="15.75">
      <c r="A1175" s="3"/>
      <c r="B1175" s="3"/>
      <c r="C1175" s="7"/>
      <c r="D1175" s="762"/>
      <c r="E1175" s="763"/>
      <c r="F1175" s="775"/>
      <c r="G1175" s="775"/>
      <c r="H1175" s="1539"/>
      <c r="I1175" s="1540"/>
    </row>
    <row r="1176" spans="1:9" ht="15.75">
      <c r="A1176" s="15"/>
      <c r="B1176" s="15"/>
      <c r="C1176" s="167"/>
      <c r="D1176" s="778"/>
      <c r="E1176" s="169"/>
      <c r="F1176" s="170"/>
      <c r="G1176" s="170"/>
      <c r="H1176" s="171"/>
      <c r="I1176" s="167"/>
    </row>
    <row r="1177" spans="1:9" ht="15.75">
      <c r="A1177" s="15"/>
      <c r="B1177" s="15"/>
      <c r="C1177" s="167"/>
      <c r="D1177" s="778"/>
      <c r="E1177" s="169"/>
      <c r="F1177" s="170"/>
      <c r="G1177" s="170"/>
      <c r="H1177" s="171"/>
      <c r="I1177" s="167"/>
    </row>
    <row r="1179" spans="1:9" ht="18.75">
      <c r="A1179" s="1140" t="s">
        <v>12</v>
      </c>
      <c r="B1179" s="1140"/>
      <c r="C1179" s="1140"/>
      <c r="D1179" s="1141" t="s">
        <v>25</v>
      </c>
      <c r="E1179" s="1141"/>
      <c r="F1179" s="1141"/>
      <c r="G1179" s="776" t="s">
        <v>13</v>
      </c>
      <c r="H1179" s="776"/>
      <c r="I1179" s="776"/>
    </row>
    <row r="1185" spans="1:9" ht="99.75" customHeight="1">
      <c r="A1185" s="1351" t="s">
        <v>14</v>
      </c>
      <c r="B1185" s="1351"/>
      <c r="C1185" s="1351"/>
      <c r="D1185" s="1351"/>
      <c r="E1185" s="1351"/>
      <c r="F1185" s="1351"/>
      <c r="G1185" s="1351"/>
      <c r="H1185" s="1351"/>
      <c r="I1185" s="1351"/>
    </row>
    <row r="1186" spans="1:9" ht="15.75">
      <c r="A1186" s="1206" t="s">
        <v>23</v>
      </c>
      <c r="B1186" s="1206"/>
      <c r="C1186" s="866">
        <v>45369</v>
      </c>
      <c r="D1186" s="1264"/>
      <c r="E1186" s="1206" t="s">
        <v>21</v>
      </c>
      <c r="F1186" s="1206"/>
      <c r="G1186" s="1219"/>
      <c r="H1186" s="1219"/>
      <c r="I1186" s="1219"/>
    </row>
    <row r="1187" spans="1:9" ht="15.75">
      <c r="A1187" s="1213" t="s">
        <v>26</v>
      </c>
      <c r="B1187" s="1213"/>
      <c r="C1187" s="858" t="s">
        <v>27</v>
      </c>
      <c r="D1187" s="1531"/>
      <c r="E1187" s="1213" t="s">
        <v>20</v>
      </c>
      <c r="F1187" s="1213"/>
      <c r="G1187" s="1511">
        <v>45352</v>
      </c>
      <c r="H1187" s="1511"/>
      <c r="I1187" s="1511"/>
    </row>
    <row r="1188" spans="1:9" ht="15.75">
      <c r="A1188" s="1213" t="s">
        <v>15</v>
      </c>
      <c r="B1188" s="1213"/>
      <c r="C1188" s="858" t="s">
        <v>17</v>
      </c>
      <c r="D1188" s="1531"/>
      <c r="E1188" s="1214" t="s">
        <v>18</v>
      </c>
      <c r="F1188" s="1215"/>
      <c r="G1188" s="1184" t="s">
        <v>678</v>
      </c>
      <c r="H1188" s="1184"/>
      <c r="I1188" s="1184"/>
    </row>
    <row r="1189" spans="1:9" ht="15.75">
      <c r="A1189" s="1213" t="s">
        <v>16</v>
      </c>
      <c r="B1189" s="1213"/>
      <c r="C1189" s="858">
        <v>90009207</v>
      </c>
      <c r="D1189" s="1531"/>
      <c r="E1189" s="1206" t="s">
        <v>19</v>
      </c>
      <c r="F1189" s="1206"/>
      <c r="G1189" s="1191" t="s">
        <v>677</v>
      </c>
      <c r="H1189" s="1191"/>
      <c r="I1189" s="1191"/>
    </row>
    <row r="1190" spans="1:9" ht="15.75">
      <c r="A1190" s="1184" t="s">
        <v>0</v>
      </c>
      <c r="B1190" s="1184"/>
      <c r="C1190" s="33"/>
      <c r="D1190" s="1166"/>
      <c r="E1190" s="860" t="s">
        <v>22</v>
      </c>
      <c r="F1190" s="858" t="s">
        <v>58</v>
      </c>
      <c r="G1190" s="858" t="s">
        <v>179</v>
      </c>
      <c r="H1190" s="1282" t="s">
        <v>175</v>
      </c>
      <c r="I1190" s="1282"/>
    </row>
    <row r="1191" spans="1:9" ht="15.75">
      <c r="A1191" s="1151" t="s">
        <v>1</v>
      </c>
      <c r="B1191" s="1153"/>
      <c r="C1191" s="1154"/>
      <c r="D1191" s="1155" t="s">
        <v>2</v>
      </c>
      <c r="E1191" s="1156"/>
      <c r="F1191" s="1156"/>
      <c r="G1191" s="1157"/>
      <c r="H1191" s="863"/>
      <c r="I1191" s="97"/>
    </row>
    <row r="1192" spans="1:9" ht="15.75">
      <c r="A1192" s="851" t="s">
        <v>1</v>
      </c>
      <c r="B1192" s="858"/>
      <c r="C1192" s="858"/>
      <c r="D1192" s="865" t="s">
        <v>2</v>
      </c>
      <c r="E1192" s="1184" t="s">
        <v>7</v>
      </c>
      <c r="F1192" s="1184"/>
      <c r="G1192" s="1184"/>
      <c r="H1192" s="862" t="s">
        <v>10</v>
      </c>
      <c r="I1192" s="1516" t="s">
        <v>11</v>
      </c>
    </row>
    <row r="1193" spans="1:9" ht="38.25">
      <c r="A1193" s="852" t="s">
        <v>3</v>
      </c>
      <c r="B1193" s="852" t="s">
        <v>4</v>
      </c>
      <c r="C1193" s="854" t="s">
        <v>5</v>
      </c>
      <c r="D1193" s="855" t="s">
        <v>6</v>
      </c>
      <c r="E1193" s="1184" t="s">
        <v>8</v>
      </c>
      <c r="F1193" s="1184"/>
      <c r="G1193" s="98" t="s">
        <v>9</v>
      </c>
      <c r="H1193" s="240">
        <v>44621</v>
      </c>
      <c r="I1193" s="1517"/>
    </row>
    <row r="1194" spans="1:9" ht="15.75">
      <c r="A1194" s="1518"/>
      <c r="B1194" s="1183"/>
      <c r="C1194" s="1533"/>
      <c r="D1194" s="859" t="s">
        <v>29</v>
      </c>
      <c r="E1194" s="1191" t="s">
        <v>663</v>
      </c>
      <c r="F1194" s="1191"/>
      <c r="G1194" s="862"/>
      <c r="H1194" s="859"/>
      <c r="I1194" s="32"/>
    </row>
    <row r="1195" spans="1:9" ht="15.75">
      <c r="A1195" s="1519"/>
      <c r="B1195" s="1520"/>
      <c r="C1195" s="1505"/>
      <c r="D1195" s="29">
        <v>1</v>
      </c>
      <c r="E1195" s="849" t="s">
        <v>30</v>
      </c>
      <c r="F1195" s="847">
        <v>129230</v>
      </c>
      <c r="G1195" s="847"/>
      <c r="H1195" s="1523"/>
      <c r="I1195" s="280"/>
    </row>
    <row r="1196" spans="1:9" ht="15.75">
      <c r="A1196" s="1519"/>
      <c r="B1196" s="1520"/>
      <c r="C1196" s="1505"/>
      <c r="D1196" s="849">
        <v>1001</v>
      </c>
      <c r="E1196" s="849" t="s">
        <v>31</v>
      </c>
      <c r="F1196" s="847">
        <v>15758</v>
      </c>
      <c r="G1196" s="847"/>
      <c r="H1196" s="1524"/>
      <c r="I1196" s="280"/>
    </row>
    <row r="1197" spans="1:9" ht="15.75">
      <c r="A1197" s="1519"/>
      <c r="B1197" s="1520"/>
      <c r="C1197" s="1505"/>
      <c r="D1197" s="849">
        <v>1518</v>
      </c>
      <c r="E1197" s="849" t="s">
        <v>594</v>
      </c>
      <c r="F1197" s="847">
        <v>600</v>
      </c>
      <c r="G1197" s="847"/>
      <c r="H1197" s="1524"/>
      <c r="I1197" s="280"/>
    </row>
    <row r="1198" spans="1:9" ht="15.75">
      <c r="A1198" s="1519"/>
      <c r="B1198" s="1520"/>
      <c r="C1198" s="1505"/>
      <c r="D1198" s="849">
        <v>1530</v>
      </c>
      <c r="E1198" s="849" t="s">
        <v>660</v>
      </c>
      <c r="F1198" s="847">
        <v>200</v>
      </c>
      <c r="G1198" s="847"/>
      <c r="H1198" s="1524"/>
      <c r="I1198" s="280"/>
    </row>
    <row r="1199" spans="1:9" ht="15.75">
      <c r="A1199" s="1519"/>
      <c r="B1199" s="1520"/>
      <c r="C1199" s="1505"/>
      <c r="D1199" s="849">
        <v>1540</v>
      </c>
      <c r="E1199" s="849" t="s">
        <v>611</v>
      </c>
      <c r="F1199" s="847">
        <v>17500</v>
      </c>
      <c r="G1199" s="847"/>
      <c r="H1199" s="1524"/>
      <c r="I1199" s="280"/>
    </row>
    <row r="1200" spans="1:9" ht="15.75">
      <c r="A1200" s="1519"/>
      <c r="B1200" s="1520"/>
      <c r="C1200" s="1505"/>
      <c r="D1200" s="849">
        <v>1947</v>
      </c>
      <c r="E1200" s="849" t="s">
        <v>73</v>
      </c>
      <c r="F1200" s="847">
        <v>4378</v>
      </c>
      <c r="G1200" s="847"/>
      <c r="H1200" s="1524"/>
      <c r="I1200" s="280"/>
    </row>
    <row r="1201" spans="1:9" ht="15.75">
      <c r="A1201" s="1519"/>
      <c r="B1201" s="1520"/>
      <c r="C1201" s="1505"/>
      <c r="D1201" s="849">
        <v>1549</v>
      </c>
      <c r="E1201" s="849" t="s">
        <v>610</v>
      </c>
      <c r="F1201" s="847">
        <v>1250</v>
      </c>
      <c r="G1201" s="847"/>
      <c r="H1201" s="1524"/>
      <c r="I1201" s="280"/>
    </row>
    <row r="1202" spans="1:9" ht="15.75">
      <c r="A1202" s="1519"/>
      <c r="B1202" s="1520"/>
      <c r="C1202" s="1505"/>
      <c r="D1202" s="849">
        <v>2363</v>
      </c>
      <c r="E1202" s="849" t="s">
        <v>72</v>
      </c>
      <c r="F1202" s="847">
        <v>30000</v>
      </c>
      <c r="G1202" s="847"/>
      <c r="H1202" s="1524"/>
      <c r="I1202" s="280"/>
    </row>
    <row r="1203" spans="1:9" ht="15.75">
      <c r="A1203" s="1519"/>
      <c r="B1203" s="1520"/>
      <c r="C1203" s="1505"/>
      <c r="D1203" s="849">
        <v>1810</v>
      </c>
      <c r="E1203" s="849" t="s">
        <v>595</v>
      </c>
      <c r="F1203" s="847">
        <v>167085</v>
      </c>
      <c r="G1203" s="847"/>
      <c r="H1203" s="1524"/>
      <c r="I1203" s="280"/>
    </row>
    <row r="1204" spans="1:9" ht="15.75">
      <c r="A1204" s="1519"/>
      <c r="B1204" s="1520"/>
      <c r="C1204" s="1505"/>
      <c r="D1204" s="849">
        <v>1978</v>
      </c>
      <c r="E1204" s="849" t="s">
        <v>74</v>
      </c>
      <c r="F1204" s="847">
        <v>21000</v>
      </c>
      <c r="G1204" s="847"/>
      <c r="H1204" s="1524"/>
      <c r="I1204" s="280"/>
    </row>
    <row r="1205" spans="1:9" ht="15.75">
      <c r="A1205" s="1519"/>
      <c r="B1205" s="1520"/>
      <c r="C1205" s="1505"/>
      <c r="D1205" s="849">
        <v>1981</v>
      </c>
      <c r="E1205" s="849" t="s">
        <v>71</v>
      </c>
      <c r="F1205" s="847">
        <v>7000</v>
      </c>
      <c r="G1205" s="847"/>
      <c r="H1205" s="1524"/>
      <c r="I1205" s="280"/>
    </row>
    <row r="1206" spans="1:9" ht="15.75">
      <c r="A1206" s="1519"/>
      <c r="B1206" s="1520"/>
      <c r="C1206" s="1505"/>
      <c r="D1206" s="849">
        <v>2347</v>
      </c>
      <c r="E1206" s="849" t="s">
        <v>458</v>
      </c>
      <c r="F1206" s="847">
        <v>11716</v>
      </c>
      <c r="G1206" s="847"/>
      <c r="H1206" s="1524"/>
      <c r="I1206" s="280"/>
    </row>
    <row r="1207" spans="1:9" ht="15.75">
      <c r="A1207" s="1519"/>
      <c r="B1207" s="1520"/>
      <c r="C1207" s="1505"/>
      <c r="D1207" s="849">
        <v>2379</v>
      </c>
      <c r="E1207" s="849" t="s">
        <v>647</v>
      </c>
      <c r="F1207" s="847">
        <v>36762</v>
      </c>
      <c r="G1207" s="847"/>
      <c r="H1207" s="1525"/>
      <c r="I1207" s="280"/>
    </row>
    <row r="1208" spans="1:9" ht="15.75">
      <c r="A1208" s="1521"/>
      <c r="B1208" s="1522"/>
      <c r="C1208" s="1506"/>
      <c r="D1208" s="849"/>
      <c r="E1208" s="850" t="s">
        <v>76</v>
      </c>
      <c r="F1208" s="861">
        <f>SUM(F1195:F1207)</f>
        <v>442479</v>
      </c>
      <c r="G1208" s="861"/>
      <c r="H1208" s="849"/>
      <c r="I1208" s="60"/>
    </row>
    <row r="1209" spans="1:9" ht="23.25">
      <c r="A1209" s="175"/>
      <c r="B1209" s="175"/>
      <c r="C1209" s="176"/>
      <c r="D1209" s="864"/>
      <c r="E1209" s="169"/>
      <c r="F1209" s="170"/>
      <c r="G1209" s="170"/>
      <c r="H1209" s="170"/>
      <c r="I1209" s="170"/>
    </row>
    <row r="1210" spans="1:9" ht="18.75">
      <c r="A1210" s="1140" t="s">
        <v>12</v>
      </c>
      <c r="B1210" s="1140"/>
      <c r="C1210" s="1140"/>
      <c r="D1210" s="1141" t="s">
        <v>25</v>
      </c>
      <c r="E1210" s="1141"/>
      <c r="F1210" s="1141"/>
      <c r="G1210" s="857" t="s">
        <v>13</v>
      </c>
      <c r="H1210" s="857"/>
      <c r="I1210" s="170"/>
    </row>
    <row r="1212" spans="1:9" ht="56.25" customHeight="1">
      <c r="A1212" s="1510" t="s">
        <v>684</v>
      </c>
      <c r="B1212" s="1510"/>
      <c r="C1212" s="1510"/>
      <c r="D1212" s="1510"/>
      <c r="E1212" s="1510"/>
      <c r="F1212" s="1510"/>
      <c r="G1212" s="1510"/>
      <c r="H1212" s="1510"/>
      <c r="I1212" s="1510"/>
    </row>
    <row r="1213" spans="1:9" ht="15.75">
      <c r="A1213" s="1160" t="s">
        <v>23</v>
      </c>
      <c r="B1213" s="1160"/>
      <c r="C1213" s="166">
        <v>45369</v>
      </c>
      <c r="D1213" s="10"/>
      <c r="E1213" s="1206" t="s">
        <v>21</v>
      </c>
      <c r="F1213" s="1206"/>
      <c r="G1213" s="1219"/>
      <c r="H1213" s="1219"/>
      <c r="I1213" s="1219"/>
    </row>
    <row r="1214" spans="1:9" ht="15.75">
      <c r="A1214" s="1213" t="s">
        <v>26</v>
      </c>
      <c r="B1214" s="1213"/>
      <c r="C1214" s="858" t="s">
        <v>27</v>
      </c>
      <c r="D1214" s="12"/>
      <c r="E1214" s="1213" t="s">
        <v>20</v>
      </c>
      <c r="F1214" s="1213"/>
      <c r="G1214" s="1511">
        <v>45352</v>
      </c>
      <c r="H1214" s="1511"/>
      <c r="I1214" s="1511"/>
    </row>
    <row r="1215" spans="1:9" ht="15.75">
      <c r="A1215" s="1213" t="s">
        <v>15</v>
      </c>
      <c r="B1215" s="1213"/>
      <c r="C1215" s="858" t="s">
        <v>17</v>
      </c>
      <c r="D1215" s="12"/>
      <c r="E1215" s="1214" t="s">
        <v>18</v>
      </c>
      <c r="F1215" s="1215"/>
      <c r="G1215" s="1184" t="s">
        <v>679</v>
      </c>
      <c r="H1215" s="1184"/>
      <c r="I1215" s="1184"/>
    </row>
    <row r="1216" spans="1:9" ht="15.75">
      <c r="A1216" s="1213" t="s">
        <v>16</v>
      </c>
      <c r="B1216" s="1213"/>
      <c r="C1216" s="858">
        <v>90017435</v>
      </c>
      <c r="D1216" s="10"/>
      <c r="E1216" s="1206" t="s">
        <v>19</v>
      </c>
      <c r="F1216" s="1206"/>
      <c r="G1216" s="1191" t="s">
        <v>680</v>
      </c>
      <c r="H1216" s="1191"/>
      <c r="I1216" s="1191"/>
    </row>
    <row r="1217" spans="1:9" ht="15.75">
      <c r="A1217" s="1184" t="s">
        <v>0</v>
      </c>
      <c r="B1217" s="1184"/>
      <c r="C1217" s="33"/>
      <c r="D1217" s="8"/>
      <c r="E1217" s="860" t="s">
        <v>22</v>
      </c>
      <c r="F1217" s="858" t="s">
        <v>87</v>
      </c>
      <c r="G1217" s="860" t="s">
        <v>179</v>
      </c>
      <c r="H1217" s="1282" t="s">
        <v>175</v>
      </c>
      <c r="I1217" s="1282"/>
    </row>
    <row r="1218" spans="1:9" ht="15.75">
      <c r="A1218" s="1151" t="s">
        <v>1</v>
      </c>
      <c r="B1218" s="1153"/>
      <c r="C1218" s="1154"/>
      <c r="D1218" s="1512" t="s">
        <v>2</v>
      </c>
      <c r="E1218" s="1512"/>
      <c r="F1218" s="1512"/>
      <c r="G1218" s="1512"/>
      <c r="H1218" s="1513" t="s">
        <v>10</v>
      </c>
      <c r="I1218" s="1513" t="s">
        <v>11</v>
      </c>
    </row>
    <row r="1219" spans="1:9" ht="15.75">
      <c r="A1219" s="1161" t="s">
        <v>3</v>
      </c>
      <c r="B1219" s="1161" t="s">
        <v>4</v>
      </c>
      <c r="C1219" s="1163" t="s">
        <v>5</v>
      </c>
      <c r="D1219" s="1401" t="s">
        <v>6</v>
      </c>
      <c r="E1219" s="1184" t="s">
        <v>7</v>
      </c>
      <c r="F1219" s="1184"/>
      <c r="G1219" s="1184"/>
      <c r="H1219" s="1513"/>
      <c r="I1219" s="1513"/>
    </row>
    <row r="1220" spans="1:9" ht="15.75">
      <c r="A1220" s="1162"/>
      <c r="B1220" s="1162"/>
      <c r="C1220" s="1164"/>
      <c r="D1220" s="1191"/>
      <c r="E1220" s="1184" t="s">
        <v>8</v>
      </c>
      <c r="F1220" s="1184"/>
      <c r="G1220" s="98" t="s">
        <v>9</v>
      </c>
      <c r="H1220" s="1513"/>
      <c r="I1220" s="1513"/>
    </row>
    <row r="1221" spans="1:9" ht="15.75">
      <c r="A1221" s="853"/>
      <c r="B1221" s="853"/>
      <c r="C1221" s="858"/>
      <c r="D1221" s="859"/>
      <c r="E1221" s="98"/>
      <c r="F1221" s="98"/>
      <c r="G1221" s="1499" t="s">
        <v>682</v>
      </c>
      <c r="H1221" s="1190"/>
      <c r="I1221" s="1500"/>
    </row>
    <row r="1222" spans="1:9" ht="15.75">
      <c r="A1222" s="3"/>
      <c r="B1222" s="3"/>
      <c r="C1222" s="1532" t="s">
        <v>683</v>
      </c>
      <c r="D1222" s="859" t="s">
        <v>29</v>
      </c>
      <c r="E1222" s="1148" t="s">
        <v>681</v>
      </c>
      <c r="F1222" s="1283"/>
      <c r="G1222" s="1501"/>
      <c r="H1222" s="1502"/>
      <c r="I1222" s="1503"/>
    </row>
    <row r="1223" spans="1:9" ht="15.75">
      <c r="A1223" s="3"/>
      <c r="B1223" s="3"/>
      <c r="C1223" s="1505"/>
      <c r="D1223" s="29"/>
      <c r="E1223" s="848"/>
      <c r="F1223" s="856"/>
      <c r="G1223" s="856"/>
      <c r="H1223" s="847"/>
      <c r="I1223" s="859"/>
    </row>
    <row r="1224" spans="1:9" ht="24">
      <c r="A1224" s="3"/>
      <c r="B1224" s="3"/>
      <c r="C1224" s="1505"/>
      <c r="D1224" s="849">
        <v>1810</v>
      </c>
      <c r="E1224" s="848" t="s">
        <v>595</v>
      </c>
      <c r="F1224" s="856">
        <v>26900</v>
      </c>
      <c r="G1224" s="856"/>
      <c r="H1224" s="847">
        <v>18340</v>
      </c>
      <c r="I1224" s="117"/>
    </row>
    <row r="1225" spans="1:9" ht="24">
      <c r="A1225" s="3"/>
      <c r="B1225" s="3"/>
      <c r="C1225" s="1505"/>
      <c r="D1225" s="849"/>
      <c r="E1225" s="848"/>
      <c r="F1225" s="856"/>
      <c r="G1225" s="856"/>
      <c r="H1225" s="847"/>
      <c r="I1225" s="117"/>
    </row>
    <row r="1226" spans="1:9" ht="24">
      <c r="A1226" s="3"/>
      <c r="B1226" s="3"/>
      <c r="C1226" s="1505"/>
      <c r="D1226" s="849"/>
      <c r="E1226" s="848"/>
      <c r="F1226" s="856"/>
      <c r="G1226" s="856"/>
      <c r="H1226" s="847"/>
      <c r="I1226" s="117"/>
    </row>
    <row r="1227" spans="1:9" ht="24">
      <c r="A1227" s="3"/>
      <c r="B1227" s="3"/>
      <c r="C1227" s="1505"/>
      <c r="D1227" s="849"/>
      <c r="E1227" s="848"/>
      <c r="F1227" s="856"/>
      <c r="G1227" s="856"/>
      <c r="H1227" s="847"/>
      <c r="I1227" s="117"/>
    </row>
    <row r="1228" spans="1:9" ht="24">
      <c r="A1228" s="3"/>
      <c r="B1228" s="3"/>
      <c r="C1228" s="1505"/>
      <c r="D1228" s="849"/>
      <c r="E1228" s="848"/>
      <c r="F1228" s="856"/>
      <c r="G1228" s="856"/>
      <c r="H1228" s="847"/>
      <c r="I1228" s="117"/>
    </row>
    <row r="1229" spans="1:9" ht="24">
      <c r="A1229" s="3"/>
      <c r="B1229" s="3"/>
      <c r="C1229" s="1505"/>
      <c r="D1229" s="849"/>
      <c r="E1229" s="848"/>
      <c r="F1229" s="856"/>
      <c r="G1229" s="856"/>
      <c r="H1229" s="847"/>
      <c r="I1229" s="117"/>
    </row>
    <row r="1230" spans="1:9" ht="24">
      <c r="A1230" s="3"/>
      <c r="B1230" s="3"/>
      <c r="C1230" s="1505"/>
      <c r="D1230" s="849"/>
      <c r="E1230" s="848"/>
      <c r="F1230" s="856"/>
      <c r="G1230" s="856"/>
      <c r="H1230" s="847"/>
      <c r="I1230" s="117"/>
    </row>
    <row r="1231" spans="1:9" ht="24">
      <c r="A1231" s="3"/>
      <c r="B1231" s="3"/>
      <c r="C1231" s="1505"/>
      <c r="D1231" s="849"/>
      <c r="E1231" s="848"/>
      <c r="F1231" s="856"/>
      <c r="G1231" s="856"/>
      <c r="H1231" s="847"/>
      <c r="I1231" s="117"/>
    </row>
    <row r="1232" spans="1:9" ht="24">
      <c r="A1232" s="3"/>
      <c r="B1232" s="3"/>
      <c r="C1232" s="1505"/>
      <c r="D1232" s="849"/>
      <c r="E1232" s="848"/>
      <c r="F1232" s="856"/>
      <c r="G1232" s="856"/>
      <c r="H1232" s="847"/>
      <c r="I1232" s="117"/>
    </row>
    <row r="1233" spans="1:9" ht="15.75">
      <c r="A1233" s="3"/>
      <c r="B1233" s="3"/>
      <c r="C1233" s="1506"/>
      <c r="D1233" s="849"/>
      <c r="E1233" s="848"/>
      <c r="F1233" s="856"/>
      <c r="G1233" s="856"/>
      <c r="H1233" s="847"/>
      <c r="I1233" s="859"/>
    </row>
    <row r="1234" spans="1:9" ht="15.75">
      <c r="A1234" s="3"/>
      <c r="B1234" s="3"/>
      <c r="C1234" s="7"/>
      <c r="D1234" s="849"/>
      <c r="E1234" s="850"/>
      <c r="F1234" s="861"/>
      <c r="G1234" s="861"/>
      <c r="H1234" s="1507"/>
      <c r="I1234" s="1508"/>
    </row>
    <row r="1235" spans="1:9" ht="15.75">
      <c r="A1235" s="15"/>
      <c r="B1235" s="15"/>
      <c r="C1235" s="167"/>
      <c r="D1235" s="864"/>
      <c r="E1235" s="169"/>
      <c r="F1235" s="170"/>
      <c r="G1235" s="170"/>
      <c r="H1235" s="171"/>
      <c r="I1235" s="167"/>
    </row>
    <row r="1237" spans="1:9" ht="18.75">
      <c r="A1237" s="1140" t="s">
        <v>12</v>
      </c>
      <c r="B1237" s="1140"/>
      <c r="C1237" s="1140"/>
      <c r="D1237" s="1141" t="s">
        <v>25</v>
      </c>
      <c r="E1237" s="1141"/>
      <c r="F1237" s="1141"/>
      <c r="G1237" s="857" t="s">
        <v>13</v>
      </c>
      <c r="H1237" s="857"/>
      <c r="I1237" s="857"/>
    </row>
    <row r="1239" spans="1:9" ht="67.5" customHeight="1">
      <c r="A1239" s="1510" t="s">
        <v>685</v>
      </c>
      <c r="B1239" s="1510"/>
      <c r="C1239" s="1510"/>
      <c r="D1239" s="1510"/>
      <c r="E1239" s="1510"/>
      <c r="F1239" s="1510"/>
      <c r="G1239" s="1510"/>
      <c r="H1239" s="1510"/>
      <c r="I1239" s="1510"/>
    </row>
    <row r="1240" spans="1:9" ht="15.75">
      <c r="A1240" s="1160" t="s">
        <v>23</v>
      </c>
      <c r="B1240" s="1160"/>
      <c r="C1240" s="166">
        <v>45371</v>
      </c>
      <c r="D1240" s="10"/>
      <c r="E1240" s="1206" t="s">
        <v>21</v>
      </c>
      <c r="F1240" s="1206"/>
      <c r="G1240" s="1219"/>
      <c r="H1240" s="1219"/>
      <c r="I1240" s="1219"/>
    </row>
    <row r="1241" spans="1:9" ht="15.75">
      <c r="A1241" s="1213" t="s">
        <v>26</v>
      </c>
      <c r="B1241" s="1213"/>
      <c r="C1241" s="874" t="s">
        <v>27</v>
      </c>
      <c r="D1241" s="12"/>
      <c r="E1241" s="1213" t="s">
        <v>20</v>
      </c>
      <c r="F1241" s="1213"/>
      <c r="G1241" s="1511">
        <v>45352</v>
      </c>
      <c r="H1241" s="1511"/>
      <c r="I1241" s="1511"/>
    </row>
    <row r="1242" spans="1:9" ht="15.75">
      <c r="A1242" s="1213" t="s">
        <v>15</v>
      </c>
      <c r="B1242" s="1213"/>
      <c r="C1242" s="874" t="s">
        <v>17</v>
      </c>
      <c r="D1242" s="12"/>
      <c r="E1242" s="1214" t="s">
        <v>18</v>
      </c>
      <c r="F1242" s="1215"/>
      <c r="G1242" s="1184" t="s">
        <v>686</v>
      </c>
      <c r="H1242" s="1184"/>
      <c r="I1242" s="1184"/>
    </row>
    <row r="1243" spans="1:9" ht="15.75">
      <c r="A1243" s="1213" t="s">
        <v>16</v>
      </c>
      <c r="B1243" s="1213"/>
      <c r="C1243" s="874">
        <v>90134470</v>
      </c>
      <c r="D1243" s="10"/>
      <c r="E1243" s="1206" t="s">
        <v>19</v>
      </c>
      <c r="F1243" s="1206"/>
      <c r="G1243" s="1191" t="s">
        <v>687</v>
      </c>
      <c r="H1243" s="1191"/>
      <c r="I1243" s="1191"/>
    </row>
    <row r="1244" spans="1:9" ht="15.75">
      <c r="A1244" s="1184" t="s">
        <v>0</v>
      </c>
      <c r="B1244" s="1184"/>
      <c r="C1244" s="33"/>
      <c r="D1244" s="8"/>
      <c r="E1244" s="877" t="s">
        <v>22</v>
      </c>
      <c r="F1244" s="874" t="s">
        <v>111</v>
      </c>
      <c r="G1244" s="877" t="s">
        <v>179</v>
      </c>
      <c r="H1244" s="1282" t="s">
        <v>175</v>
      </c>
      <c r="I1244" s="1282"/>
    </row>
    <row r="1245" spans="1:9" ht="15.75">
      <c r="A1245" s="1151" t="s">
        <v>1</v>
      </c>
      <c r="B1245" s="1153"/>
      <c r="C1245" s="1154"/>
      <c r="D1245" s="1512" t="s">
        <v>2</v>
      </c>
      <c r="E1245" s="1512"/>
      <c r="F1245" s="1512"/>
      <c r="G1245" s="1512"/>
      <c r="H1245" s="1513" t="s">
        <v>10</v>
      </c>
      <c r="I1245" s="1513" t="s">
        <v>11</v>
      </c>
    </row>
    <row r="1246" spans="1:9" ht="15.75">
      <c r="A1246" s="1161" t="s">
        <v>3</v>
      </c>
      <c r="B1246" s="1161" t="s">
        <v>4</v>
      </c>
      <c r="C1246" s="1163" t="s">
        <v>5</v>
      </c>
      <c r="D1246" s="1401" t="s">
        <v>6</v>
      </c>
      <c r="E1246" s="1184" t="s">
        <v>7</v>
      </c>
      <c r="F1246" s="1184"/>
      <c r="G1246" s="1184"/>
      <c r="H1246" s="1513"/>
      <c r="I1246" s="1513"/>
    </row>
    <row r="1247" spans="1:9" ht="15.75">
      <c r="A1247" s="1162"/>
      <c r="B1247" s="1162"/>
      <c r="C1247" s="1164"/>
      <c r="D1247" s="1191"/>
      <c r="E1247" s="1184" t="s">
        <v>8</v>
      </c>
      <c r="F1247" s="1184"/>
      <c r="G1247" s="98" t="s">
        <v>9</v>
      </c>
      <c r="H1247" s="1513"/>
      <c r="I1247" s="1513"/>
    </row>
    <row r="1248" spans="1:9" ht="15.75">
      <c r="A1248" s="871"/>
      <c r="B1248" s="871"/>
      <c r="C1248" s="874"/>
      <c r="D1248" s="875"/>
      <c r="E1248" s="98"/>
      <c r="F1248" s="98"/>
      <c r="G1248" s="1499"/>
      <c r="H1248" s="1190"/>
      <c r="I1248" s="1500"/>
    </row>
    <row r="1249" spans="1:9" ht="15.75">
      <c r="A1249" s="3"/>
      <c r="B1249" s="3"/>
      <c r="C1249" s="1532"/>
      <c r="D1249" s="875" t="s">
        <v>29</v>
      </c>
      <c r="E1249" s="1148" t="s">
        <v>681</v>
      </c>
      <c r="F1249" s="1283"/>
      <c r="G1249" s="1501"/>
      <c r="H1249" s="1502"/>
      <c r="I1249" s="1503"/>
    </row>
    <row r="1250" spans="1:9" ht="15.75">
      <c r="A1250" s="3"/>
      <c r="B1250" s="3"/>
      <c r="C1250" s="1505"/>
      <c r="D1250" s="29">
        <v>1</v>
      </c>
      <c r="E1250" s="868" t="s">
        <v>665</v>
      </c>
      <c r="F1250" s="872">
        <v>16730</v>
      </c>
      <c r="G1250" s="872"/>
      <c r="H1250" s="867"/>
      <c r="I1250" s="875"/>
    </row>
    <row r="1251" spans="1:9" ht="24">
      <c r="A1251" s="3"/>
      <c r="B1251" s="3"/>
      <c r="C1251" s="1505"/>
      <c r="D1251" s="869">
        <v>1001</v>
      </c>
      <c r="E1251" s="868" t="s">
        <v>31</v>
      </c>
      <c r="F1251" s="872">
        <v>2255</v>
      </c>
      <c r="G1251" s="872"/>
      <c r="H1251" s="867"/>
      <c r="I1251" s="117"/>
    </row>
    <row r="1252" spans="1:9" ht="24">
      <c r="A1252" s="3"/>
      <c r="B1252" s="3"/>
      <c r="C1252" s="1505"/>
      <c r="D1252" s="869">
        <v>1300</v>
      </c>
      <c r="E1252" s="868" t="s">
        <v>73</v>
      </c>
      <c r="F1252" s="872">
        <v>1500</v>
      </c>
      <c r="G1252" s="872"/>
      <c r="H1252" s="867"/>
      <c r="I1252" s="117"/>
    </row>
    <row r="1253" spans="1:9" ht="24">
      <c r="A1253" s="3"/>
      <c r="B1253" s="3"/>
      <c r="C1253" s="1505"/>
      <c r="D1253" s="869">
        <v>1584</v>
      </c>
      <c r="E1253" s="868" t="s">
        <v>74</v>
      </c>
      <c r="F1253" s="872">
        <v>6000</v>
      </c>
      <c r="G1253" s="872"/>
      <c r="H1253" s="867"/>
      <c r="I1253" s="117"/>
    </row>
    <row r="1254" spans="1:9" ht="24">
      <c r="A1254" s="3"/>
      <c r="B1254" s="3"/>
      <c r="C1254" s="1505"/>
      <c r="D1254" s="869">
        <v>1810</v>
      </c>
      <c r="E1254" s="868" t="s">
        <v>595</v>
      </c>
      <c r="F1254" s="872">
        <v>23595</v>
      </c>
      <c r="G1254" s="872"/>
      <c r="H1254" s="867"/>
      <c r="I1254" s="117"/>
    </row>
    <row r="1255" spans="1:9" ht="24">
      <c r="A1255" s="3"/>
      <c r="B1255" s="3"/>
      <c r="C1255" s="1505"/>
      <c r="D1255" s="869">
        <v>2347</v>
      </c>
      <c r="E1255" s="868" t="s">
        <v>458</v>
      </c>
      <c r="F1255" s="872">
        <v>1614</v>
      </c>
      <c r="G1255" s="872"/>
      <c r="H1255" s="867"/>
      <c r="I1255" s="117"/>
    </row>
    <row r="1256" spans="1:9" ht="24">
      <c r="A1256" s="3"/>
      <c r="B1256" s="3"/>
      <c r="C1256" s="1505"/>
      <c r="D1256" s="869">
        <v>2363</v>
      </c>
      <c r="E1256" s="868" t="s">
        <v>72</v>
      </c>
      <c r="F1256" s="872">
        <v>9000</v>
      </c>
      <c r="G1256" s="872"/>
      <c r="H1256" s="867"/>
      <c r="I1256" s="117"/>
    </row>
    <row r="1257" spans="1:9" ht="24">
      <c r="A1257" s="3"/>
      <c r="B1257" s="3"/>
      <c r="C1257" s="1505"/>
      <c r="D1257" s="869">
        <v>2378</v>
      </c>
      <c r="E1257" s="868" t="s">
        <v>647</v>
      </c>
      <c r="F1257" s="872">
        <v>5855</v>
      </c>
      <c r="G1257" s="872"/>
      <c r="H1257" s="867"/>
      <c r="I1257" s="117"/>
    </row>
    <row r="1258" spans="1:9" ht="24">
      <c r="A1258" s="3"/>
      <c r="B1258" s="3"/>
      <c r="C1258" s="1505"/>
      <c r="D1258" s="869"/>
      <c r="E1258" s="868"/>
      <c r="F1258" s="872"/>
      <c r="G1258" s="872"/>
      <c r="H1258" s="867"/>
      <c r="I1258" s="117"/>
    </row>
    <row r="1259" spans="1:9" ht="24">
      <c r="A1259" s="3"/>
      <c r="B1259" s="3"/>
      <c r="C1259" s="1505"/>
      <c r="D1259" s="869"/>
      <c r="E1259" s="868"/>
      <c r="F1259" s="872"/>
      <c r="G1259" s="872"/>
      <c r="H1259" s="867"/>
      <c r="I1259" s="117"/>
    </row>
    <row r="1260" spans="1:9" ht="15.75">
      <c r="A1260" s="3"/>
      <c r="B1260" s="3"/>
      <c r="C1260" s="1506"/>
      <c r="D1260" s="869"/>
      <c r="E1260" s="868"/>
      <c r="F1260" s="872"/>
      <c r="G1260" s="872"/>
      <c r="H1260" s="867"/>
      <c r="I1260" s="875"/>
    </row>
    <row r="1261" spans="1:9" ht="15.75">
      <c r="A1261" s="3"/>
      <c r="B1261" s="3"/>
      <c r="C1261" s="7"/>
      <c r="D1261" s="869"/>
      <c r="E1261" s="870" t="s">
        <v>688</v>
      </c>
      <c r="F1261" s="876">
        <f>SUM(F1250:F1260)</f>
        <v>66549</v>
      </c>
      <c r="G1261" s="876"/>
      <c r="H1261" s="1507"/>
      <c r="I1261" s="1508"/>
    </row>
    <row r="1262" spans="1:9" ht="15.75">
      <c r="A1262" s="15"/>
      <c r="B1262" s="15"/>
      <c r="C1262" s="167"/>
      <c r="D1262" s="878"/>
      <c r="E1262" s="169"/>
      <c r="F1262" s="170"/>
      <c r="G1262" s="170"/>
      <c r="H1262" s="171"/>
      <c r="I1262" s="167"/>
    </row>
    <row r="1264" spans="1:9" ht="18.75">
      <c r="A1264" s="1140" t="s">
        <v>12</v>
      </c>
      <c r="B1264" s="1140"/>
      <c r="C1264" s="1140"/>
      <c r="D1264" s="1141" t="s">
        <v>25</v>
      </c>
      <c r="E1264" s="1141"/>
      <c r="F1264" s="1141"/>
      <c r="G1264" s="873" t="s">
        <v>13</v>
      </c>
      <c r="H1264" s="873"/>
      <c r="I1264" s="873"/>
    </row>
    <row r="1265" spans="1:9" ht="81" customHeight="1">
      <c r="A1265" s="1351" t="s">
        <v>685</v>
      </c>
      <c r="B1265" s="1351"/>
      <c r="C1265" s="1351"/>
      <c r="D1265" s="1351"/>
      <c r="E1265" s="1351"/>
      <c r="F1265" s="1351"/>
      <c r="G1265" s="1351"/>
      <c r="H1265" s="1351"/>
      <c r="I1265" s="1351"/>
    </row>
    <row r="1266" spans="1:9" ht="15.75">
      <c r="A1266" s="1206" t="s">
        <v>23</v>
      </c>
      <c r="B1266" s="1206"/>
      <c r="C1266" s="895">
        <v>45376</v>
      </c>
      <c r="D1266" s="1264"/>
      <c r="E1266" s="1206" t="s">
        <v>21</v>
      </c>
      <c r="F1266" s="1206"/>
      <c r="G1266" s="1219"/>
      <c r="H1266" s="1219"/>
      <c r="I1266" s="1219"/>
    </row>
    <row r="1267" spans="1:9" ht="15.75">
      <c r="A1267" s="1213" t="s">
        <v>26</v>
      </c>
      <c r="B1267" s="1213"/>
      <c r="C1267" s="887" t="s">
        <v>27</v>
      </c>
      <c r="D1267" s="1531"/>
      <c r="E1267" s="1213" t="s">
        <v>20</v>
      </c>
      <c r="F1267" s="1213"/>
      <c r="G1267" s="1511">
        <v>45352</v>
      </c>
      <c r="H1267" s="1511"/>
      <c r="I1267" s="1511"/>
    </row>
    <row r="1268" spans="1:9" ht="15.75">
      <c r="A1268" s="1213" t="s">
        <v>15</v>
      </c>
      <c r="B1268" s="1213"/>
      <c r="C1268" s="887" t="s">
        <v>17</v>
      </c>
      <c r="D1268" s="1531"/>
      <c r="E1268" s="1214" t="s">
        <v>18</v>
      </c>
      <c r="F1268" s="1215"/>
      <c r="G1268" s="1184" t="s">
        <v>868</v>
      </c>
      <c r="H1268" s="1184"/>
      <c r="I1268" s="1184"/>
    </row>
    <row r="1269" spans="1:9" ht="15.75">
      <c r="A1269" s="1213" t="s">
        <v>864</v>
      </c>
      <c r="B1269" s="1213"/>
      <c r="C1269" s="887" t="s">
        <v>863</v>
      </c>
      <c r="D1269" s="1531"/>
      <c r="E1269" s="1206" t="s">
        <v>19</v>
      </c>
      <c r="F1269" s="1206"/>
      <c r="G1269" s="1191" t="s">
        <v>861</v>
      </c>
      <c r="H1269" s="1191"/>
      <c r="I1269" s="1191"/>
    </row>
    <row r="1270" spans="1:9" ht="15.75">
      <c r="A1270" s="1184" t="s">
        <v>0</v>
      </c>
      <c r="B1270" s="1184"/>
      <c r="C1270" s="33">
        <v>3740575495028</v>
      </c>
      <c r="D1270" s="1166"/>
      <c r="E1270" s="889" t="s">
        <v>22</v>
      </c>
      <c r="F1270" s="887" t="s">
        <v>209</v>
      </c>
      <c r="G1270" s="887" t="s">
        <v>179</v>
      </c>
      <c r="H1270" s="1282" t="s">
        <v>175</v>
      </c>
      <c r="I1270" s="1282"/>
    </row>
    <row r="1271" spans="1:9" ht="15.75">
      <c r="A1271" s="1151" t="s">
        <v>1</v>
      </c>
      <c r="B1271" s="1153"/>
      <c r="C1271" s="1154"/>
      <c r="D1271" s="1155" t="s">
        <v>2</v>
      </c>
      <c r="E1271" s="1156"/>
      <c r="F1271" s="1156"/>
      <c r="G1271" s="1157"/>
      <c r="H1271" s="892"/>
      <c r="I1271" s="97"/>
    </row>
    <row r="1272" spans="1:9" ht="15.75">
      <c r="A1272" s="882" t="s">
        <v>1</v>
      </c>
      <c r="B1272" s="887"/>
      <c r="C1272" s="887"/>
      <c r="D1272" s="893" t="s">
        <v>2</v>
      </c>
      <c r="E1272" s="1184" t="s">
        <v>7</v>
      </c>
      <c r="F1272" s="1184"/>
      <c r="G1272" s="1184"/>
      <c r="H1272" s="891" t="s">
        <v>10</v>
      </c>
      <c r="I1272" s="1516" t="s">
        <v>11</v>
      </c>
    </row>
    <row r="1273" spans="1:9" ht="38.25">
      <c r="A1273" s="883" t="s">
        <v>3</v>
      </c>
      <c r="B1273" s="883" t="s">
        <v>4</v>
      </c>
      <c r="C1273" s="884" t="s">
        <v>5</v>
      </c>
      <c r="D1273" s="885" t="s">
        <v>6</v>
      </c>
      <c r="E1273" s="1184" t="s">
        <v>8</v>
      </c>
      <c r="F1273" s="1184"/>
      <c r="G1273" s="98" t="s">
        <v>9</v>
      </c>
      <c r="H1273" s="240"/>
      <c r="I1273" s="1517"/>
    </row>
    <row r="1274" spans="1:9" ht="15.75">
      <c r="A1274" s="1518"/>
      <c r="B1274" s="1183"/>
      <c r="C1274" s="1198" t="s">
        <v>865</v>
      </c>
      <c r="D1274" s="888" t="s">
        <v>29</v>
      </c>
      <c r="E1274" s="1191"/>
      <c r="F1274" s="1191"/>
      <c r="G1274" s="891"/>
      <c r="H1274" s="888"/>
      <c r="I1274" s="32"/>
    </row>
    <row r="1275" spans="1:9" ht="15.75">
      <c r="A1275" s="1519"/>
      <c r="B1275" s="1520"/>
      <c r="C1275" s="1505"/>
      <c r="D1275" s="29"/>
      <c r="E1275" s="880"/>
      <c r="F1275" s="879"/>
      <c r="G1275" s="879"/>
      <c r="H1275" s="1523"/>
      <c r="I1275" s="280"/>
    </row>
    <row r="1276" spans="1:9" ht="15.75">
      <c r="A1276" s="1519"/>
      <c r="B1276" s="1520"/>
      <c r="C1276" s="1505"/>
      <c r="D1276" s="880"/>
      <c r="E1276" s="1258" t="s">
        <v>862</v>
      </c>
      <c r="F1276" s="1236"/>
      <c r="G1276" s="1237"/>
      <c r="H1276" s="1524"/>
      <c r="I1276" s="280"/>
    </row>
    <row r="1277" spans="1:9" ht="15.75">
      <c r="A1277" s="1519"/>
      <c r="B1277" s="1520"/>
      <c r="C1277" s="1505"/>
      <c r="D1277" s="880"/>
      <c r="E1277" s="1526"/>
      <c r="F1277" s="1527"/>
      <c r="G1277" s="1528"/>
      <c r="H1277" s="1524"/>
      <c r="I1277" s="280"/>
    </row>
    <row r="1278" spans="1:9" ht="15.75">
      <c r="A1278" s="1519"/>
      <c r="B1278" s="1520"/>
      <c r="C1278" s="1505"/>
      <c r="D1278" s="880"/>
      <c r="E1278" s="1238"/>
      <c r="F1278" s="1239"/>
      <c r="G1278" s="1240"/>
      <c r="H1278" s="1524"/>
      <c r="I1278" s="280"/>
    </row>
    <row r="1279" spans="1:9" ht="15.75">
      <c r="A1279" s="1519"/>
      <c r="B1279" s="1520"/>
      <c r="C1279" s="1505"/>
      <c r="D1279" s="880"/>
      <c r="E1279" s="1241" t="s">
        <v>867</v>
      </c>
      <c r="F1279" s="1529"/>
      <c r="G1279" s="1242"/>
      <c r="H1279" s="1524"/>
      <c r="I1279" s="280"/>
    </row>
    <row r="1280" spans="1:9" ht="15.75">
      <c r="A1280" s="1519"/>
      <c r="B1280" s="1520"/>
      <c r="C1280" s="1505"/>
      <c r="D1280" s="880"/>
      <c r="E1280" s="1196"/>
      <c r="F1280" s="1530"/>
      <c r="G1280" s="1197"/>
      <c r="H1280" s="1524"/>
      <c r="I1280" s="280"/>
    </row>
    <row r="1281" spans="1:9" ht="15.75">
      <c r="A1281" s="1519"/>
      <c r="B1281" s="1520"/>
      <c r="C1281" s="1505"/>
      <c r="D1281" s="880"/>
      <c r="E1281" s="880"/>
      <c r="F1281" s="879">
        <v>2000000</v>
      </c>
      <c r="G1281" s="879"/>
      <c r="H1281" s="1524"/>
      <c r="I1281" s="280"/>
    </row>
    <row r="1282" spans="1:9" ht="15.75">
      <c r="A1282" s="1519"/>
      <c r="B1282" s="1520"/>
      <c r="C1282" s="1505"/>
      <c r="D1282" s="880"/>
      <c r="E1282" s="880"/>
      <c r="F1282" s="879"/>
      <c r="G1282" s="879"/>
      <c r="H1282" s="1524"/>
      <c r="I1282" s="280"/>
    </row>
    <row r="1283" spans="1:9" ht="15.75">
      <c r="A1283" s="1519"/>
      <c r="B1283" s="1520"/>
      <c r="C1283" s="1505"/>
      <c r="D1283" s="880"/>
      <c r="E1283" s="880"/>
      <c r="F1283" s="879"/>
      <c r="G1283" s="879"/>
      <c r="H1283" s="1524"/>
      <c r="I1283" s="280"/>
    </row>
    <row r="1284" spans="1:9" ht="15.75">
      <c r="A1284" s="1519"/>
      <c r="B1284" s="1520"/>
      <c r="C1284" s="1505"/>
      <c r="D1284" s="880"/>
      <c r="E1284" s="880"/>
      <c r="F1284" s="879"/>
      <c r="G1284" s="879"/>
      <c r="H1284" s="1524"/>
      <c r="I1284" s="280"/>
    </row>
    <row r="1285" spans="1:9" ht="15.75">
      <c r="A1285" s="1519"/>
      <c r="B1285" s="1520"/>
      <c r="C1285" s="1505"/>
      <c r="D1285" s="880"/>
      <c r="E1285" s="880"/>
      <c r="F1285" s="879"/>
      <c r="G1285" s="879"/>
      <c r="H1285" s="1524"/>
      <c r="I1285" s="280"/>
    </row>
    <row r="1286" spans="1:9" ht="15.75">
      <c r="A1286" s="1519"/>
      <c r="B1286" s="1520"/>
      <c r="C1286" s="1505"/>
      <c r="D1286" s="880"/>
      <c r="E1286" s="880"/>
      <c r="F1286" s="879"/>
      <c r="G1286" s="879"/>
      <c r="H1286" s="1524"/>
      <c r="I1286" s="280"/>
    </row>
    <row r="1287" spans="1:9" ht="15.75">
      <c r="A1287" s="1519"/>
      <c r="B1287" s="1520"/>
      <c r="C1287" s="1505"/>
      <c r="D1287" s="880"/>
      <c r="E1287" s="880"/>
      <c r="F1287" s="879"/>
      <c r="G1287" s="879"/>
      <c r="H1287" s="1525"/>
      <c r="I1287" s="280"/>
    </row>
    <row r="1288" spans="1:9" ht="15.75">
      <c r="A1288" s="1521"/>
      <c r="B1288" s="1522"/>
      <c r="C1288" s="1506"/>
      <c r="D1288" s="880"/>
      <c r="E1288" s="881" t="s">
        <v>76</v>
      </c>
      <c r="F1288" s="890">
        <f>SUM(F1275:F1287)</f>
        <v>2000000</v>
      </c>
      <c r="G1288" s="890"/>
      <c r="H1288" s="880"/>
      <c r="I1288" s="60"/>
    </row>
    <row r="1289" spans="1:9" ht="23.25">
      <c r="A1289" s="175"/>
      <c r="B1289" s="175"/>
      <c r="C1289" s="176"/>
      <c r="D1289" s="894"/>
      <c r="E1289" s="169"/>
      <c r="F1289" s="170"/>
      <c r="G1289" s="170"/>
      <c r="H1289" s="170"/>
      <c r="I1289" s="170"/>
    </row>
    <row r="1290" spans="1:9" ht="18.75">
      <c r="A1290" s="1140" t="s">
        <v>12</v>
      </c>
      <c r="B1290" s="1140"/>
      <c r="C1290" s="1140"/>
      <c r="D1290" s="1141" t="s">
        <v>25</v>
      </c>
      <c r="E1290" s="1141"/>
      <c r="F1290" s="1141"/>
      <c r="G1290" s="886" t="s">
        <v>13</v>
      </c>
      <c r="H1290" s="886"/>
      <c r="I1290" s="170"/>
    </row>
    <row r="1291" spans="1:9" ht="66.75" customHeight="1">
      <c r="A1291" s="1510" t="s">
        <v>685</v>
      </c>
      <c r="B1291" s="1510"/>
      <c r="C1291" s="1510"/>
      <c r="D1291" s="1510"/>
      <c r="E1291" s="1510"/>
      <c r="F1291" s="1510"/>
      <c r="G1291" s="1510"/>
      <c r="H1291" s="1510"/>
      <c r="I1291" s="1510"/>
    </row>
    <row r="1292" spans="1:9" ht="15.75">
      <c r="A1292" s="1160" t="s">
        <v>23</v>
      </c>
      <c r="B1292" s="1160"/>
      <c r="C1292" s="166">
        <v>45391</v>
      </c>
      <c r="D1292" s="10"/>
      <c r="E1292" s="1206" t="s">
        <v>21</v>
      </c>
      <c r="F1292" s="1206"/>
      <c r="G1292" s="1219"/>
      <c r="H1292" s="1219"/>
      <c r="I1292" s="1219"/>
    </row>
    <row r="1293" spans="1:9" ht="15.75">
      <c r="A1293" s="1213" t="s">
        <v>26</v>
      </c>
      <c r="B1293" s="1213"/>
      <c r="C1293" s="902" t="s">
        <v>27</v>
      </c>
      <c r="D1293" s="12"/>
      <c r="E1293" s="1213" t="s">
        <v>20</v>
      </c>
      <c r="F1293" s="1213"/>
      <c r="G1293" s="1511">
        <v>45383</v>
      </c>
      <c r="H1293" s="1511"/>
      <c r="I1293" s="1511"/>
    </row>
    <row r="1294" spans="1:9" ht="15.75">
      <c r="A1294" s="1213" t="s">
        <v>15</v>
      </c>
      <c r="B1294" s="1213"/>
      <c r="C1294" s="902" t="s">
        <v>17</v>
      </c>
      <c r="D1294" s="12"/>
      <c r="E1294" s="1214" t="s">
        <v>18</v>
      </c>
      <c r="F1294" s="1215"/>
      <c r="G1294" s="1184" t="s">
        <v>690</v>
      </c>
      <c r="H1294" s="1184"/>
      <c r="I1294" s="1184"/>
    </row>
    <row r="1295" spans="1:9" ht="15.75">
      <c r="A1295" s="1213" t="s">
        <v>16</v>
      </c>
      <c r="B1295" s="1213"/>
      <c r="C1295" s="902">
        <v>90135833</v>
      </c>
      <c r="D1295" s="10"/>
      <c r="E1295" s="1206" t="s">
        <v>19</v>
      </c>
      <c r="F1295" s="1206"/>
      <c r="G1295" s="1191" t="s">
        <v>691</v>
      </c>
      <c r="H1295" s="1191"/>
      <c r="I1295" s="1191"/>
    </row>
    <row r="1296" spans="1:9" ht="15.75">
      <c r="A1296" s="1184" t="s">
        <v>0</v>
      </c>
      <c r="B1296" s="1184"/>
      <c r="C1296" s="33"/>
      <c r="D1296" s="8"/>
      <c r="E1296" s="905" t="s">
        <v>22</v>
      </c>
      <c r="F1296" s="902" t="s">
        <v>226</v>
      </c>
      <c r="G1296" s="905" t="s">
        <v>179</v>
      </c>
      <c r="H1296" s="1282" t="s">
        <v>175</v>
      </c>
      <c r="I1296" s="1282"/>
    </row>
    <row r="1297" spans="1:9" ht="15.75">
      <c r="A1297" s="1151" t="s">
        <v>1</v>
      </c>
      <c r="B1297" s="1153"/>
      <c r="C1297" s="1154"/>
      <c r="D1297" s="1512" t="s">
        <v>2</v>
      </c>
      <c r="E1297" s="1512"/>
      <c r="F1297" s="1512"/>
      <c r="G1297" s="1512"/>
      <c r="H1297" s="1513" t="s">
        <v>10</v>
      </c>
      <c r="I1297" s="1513" t="s">
        <v>11</v>
      </c>
    </row>
    <row r="1298" spans="1:9" ht="15.75">
      <c r="A1298" s="1161" t="s">
        <v>3</v>
      </c>
      <c r="B1298" s="1161" t="s">
        <v>4</v>
      </c>
      <c r="C1298" s="1163" t="s">
        <v>5</v>
      </c>
      <c r="D1298" s="1401" t="s">
        <v>6</v>
      </c>
      <c r="E1298" s="1184" t="s">
        <v>7</v>
      </c>
      <c r="F1298" s="1184"/>
      <c r="G1298" s="1184"/>
      <c r="H1298" s="1513"/>
      <c r="I1298" s="1513"/>
    </row>
    <row r="1299" spans="1:9" ht="15.75">
      <c r="A1299" s="1162"/>
      <c r="B1299" s="1162"/>
      <c r="C1299" s="1164"/>
      <c r="D1299" s="1191"/>
      <c r="E1299" s="1184" t="s">
        <v>8</v>
      </c>
      <c r="F1299" s="1184"/>
      <c r="G1299" s="98" t="s">
        <v>9</v>
      </c>
      <c r="H1299" s="1513"/>
      <c r="I1299" s="1513"/>
    </row>
    <row r="1300" spans="1:9" ht="15.75">
      <c r="A1300" s="899"/>
      <c r="B1300" s="899"/>
      <c r="C1300" s="902"/>
      <c r="D1300" s="903"/>
      <c r="E1300" s="98"/>
      <c r="F1300" s="98"/>
      <c r="G1300" s="1499" t="s">
        <v>768</v>
      </c>
      <c r="H1300" s="1190"/>
      <c r="I1300" s="1500"/>
    </row>
    <row r="1301" spans="1:9" ht="15.75">
      <c r="A1301" s="3"/>
      <c r="B1301" s="3"/>
      <c r="C1301" s="1504" t="s">
        <v>771</v>
      </c>
      <c r="D1301" s="903" t="s">
        <v>29</v>
      </c>
      <c r="E1301" s="1148" t="s">
        <v>692</v>
      </c>
      <c r="F1301" s="1283"/>
      <c r="G1301" s="1501"/>
      <c r="H1301" s="1502"/>
      <c r="I1301" s="1503"/>
    </row>
    <row r="1302" spans="1:9" ht="15.75">
      <c r="A1302" s="3"/>
      <c r="B1302" s="3"/>
      <c r="C1302" s="1505"/>
      <c r="D1302" s="29">
        <v>1</v>
      </c>
      <c r="E1302" s="896" t="s">
        <v>665</v>
      </c>
      <c r="F1302" s="983">
        <v>24270</v>
      </c>
      <c r="G1302" s="900"/>
      <c r="H1302" s="995">
        <v>14401</v>
      </c>
      <c r="I1302" s="903"/>
    </row>
    <row r="1303" spans="1:9" ht="24">
      <c r="A1303" s="3"/>
      <c r="B1303" s="3"/>
      <c r="C1303" s="1505"/>
      <c r="D1303" s="897">
        <v>1001</v>
      </c>
      <c r="E1303" s="896" t="s">
        <v>31</v>
      </c>
      <c r="F1303" s="983">
        <v>3321</v>
      </c>
      <c r="G1303" s="900"/>
      <c r="H1303" s="995">
        <v>5465</v>
      </c>
      <c r="I1303" s="117"/>
    </row>
    <row r="1304" spans="1:9" ht="24">
      <c r="A1304" s="3"/>
      <c r="B1304" s="3"/>
      <c r="C1304" s="1505"/>
      <c r="D1304" s="897">
        <v>1210</v>
      </c>
      <c r="E1304" s="896" t="s">
        <v>71</v>
      </c>
      <c r="F1304" s="983">
        <v>2856</v>
      </c>
      <c r="G1304" s="900"/>
      <c r="H1304" s="995"/>
      <c r="I1304" s="117"/>
    </row>
    <row r="1305" spans="1:9" ht="24">
      <c r="A1305" s="3"/>
      <c r="B1305" s="3"/>
      <c r="C1305" s="1505"/>
      <c r="D1305" s="897">
        <v>1300</v>
      </c>
      <c r="E1305" s="896" t="s">
        <v>73</v>
      </c>
      <c r="F1305" s="983">
        <v>1500</v>
      </c>
      <c r="G1305" s="900"/>
      <c r="H1305" s="995"/>
      <c r="I1305" s="117"/>
    </row>
    <row r="1306" spans="1:9" ht="24">
      <c r="A1306" s="3"/>
      <c r="B1306" s="3"/>
      <c r="C1306" s="1505"/>
      <c r="D1306" s="897">
        <v>1584</v>
      </c>
      <c r="E1306" s="896" t="s">
        <v>74</v>
      </c>
      <c r="F1306" s="983">
        <v>9000</v>
      </c>
      <c r="G1306" s="900"/>
      <c r="H1306" s="995"/>
      <c r="I1306" s="117"/>
    </row>
    <row r="1307" spans="1:9" ht="24">
      <c r="A1307" s="3"/>
      <c r="B1307" s="3"/>
      <c r="C1307" s="1505"/>
      <c r="D1307" s="897">
        <v>1810</v>
      </c>
      <c r="E1307" s="896" t="s">
        <v>595</v>
      </c>
      <c r="F1307" s="983">
        <v>34665</v>
      </c>
      <c r="G1307" s="900"/>
      <c r="H1307" s="995">
        <v>46251</v>
      </c>
      <c r="I1307" s="117"/>
    </row>
    <row r="1308" spans="1:9" ht="24">
      <c r="A1308" s="3"/>
      <c r="B1308" s="3"/>
      <c r="C1308" s="1505"/>
      <c r="D1308" s="897">
        <v>2363</v>
      </c>
      <c r="E1308" s="896" t="s">
        <v>72</v>
      </c>
      <c r="F1308" s="983">
        <v>12000</v>
      </c>
      <c r="G1308" s="900"/>
      <c r="H1308" s="995"/>
      <c r="I1308" s="117"/>
    </row>
    <row r="1309" spans="1:9" ht="24">
      <c r="A1309" s="3"/>
      <c r="B1309" s="3"/>
      <c r="C1309" s="1505"/>
      <c r="D1309" s="897">
        <v>2347</v>
      </c>
      <c r="E1309" s="896" t="s">
        <v>458</v>
      </c>
      <c r="F1309" s="983">
        <v>2018</v>
      </c>
      <c r="G1309" s="900"/>
      <c r="H1309" s="995"/>
      <c r="I1309" s="117"/>
    </row>
    <row r="1310" spans="1:9" ht="24">
      <c r="A1310" s="3"/>
      <c r="B1310" s="3"/>
      <c r="C1310" s="1505"/>
      <c r="D1310" s="897">
        <v>2378</v>
      </c>
      <c r="E1310" s="896" t="s">
        <v>647</v>
      </c>
      <c r="F1310" s="983">
        <v>7886</v>
      </c>
      <c r="G1310" s="997"/>
      <c r="H1310" s="1028">
        <v>3969</v>
      </c>
      <c r="I1310" s="117"/>
    </row>
    <row r="1311" spans="1:9" ht="24">
      <c r="A1311" s="3"/>
      <c r="B1311" s="3"/>
      <c r="C1311" s="1505"/>
      <c r="D1311" s="897"/>
      <c r="E1311" s="896"/>
      <c r="F1311" s="900"/>
      <c r="G1311" s="983" t="s">
        <v>94</v>
      </c>
      <c r="H1311" s="995">
        <f>SUM(H1302:H1310)</f>
        <v>70086</v>
      </c>
      <c r="I1311" s="117"/>
    </row>
    <row r="1312" spans="1:9" ht="15.75">
      <c r="A1312" s="3"/>
      <c r="B1312" s="3"/>
      <c r="C1312" s="1506"/>
      <c r="D1312" s="897"/>
      <c r="E1312" s="896"/>
      <c r="F1312" s="900"/>
      <c r="G1312" s="900"/>
      <c r="H1312" s="998"/>
      <c r="I1312" s="999"/>
    </row>
    <row r="1313" spans="1:9" ht="15.75">
      <c r="A1313" s="3"/>
      <c r="B1313" s="3"/>
      <c r="C1313" s="7"/>
      <c r="D1313" s="897"/>
      <c r="E1313" s="898" t="s">
        <v>688</v>
      </c>
      <c r="F1313" s="904">
        <v>97516</v>
      </c>
      <c r="G1313" s="904"/>
      <c r="H1313" s="1000"/>
      <c r="I1313" s="1001"/>
    </row>
    <row r="1314" spans="1:9" ht="15.75">
      <c r="A1314" s="15"/>
      <c r="B1314" s="15"/>
      <c r="C1314" s="167"/>
      <c r="D1314" s="906"/>
      <c r="E1314" s="169"/>
      <c r="F1314" s="170"/>
      <c r="G1314" s="170"/>
      <c r="H1314" s="171"/>
      <c r="I1314" s="167"/>
    </row>
    <row r="1316" spans="1:9" ht="18.75">
      <c r="A1316" s="1140" t="s">
        <v>12</v>
      </c>
      <c r="B1316" s="1140"/>
      <c r="C1316" s="1140"/>
      <c r="D1316" s="1141" t="s">
        <v>588</v>
      </c>
      <c r="E1316" s="1141"/>
      <c r="F1316" s="1141"/>
      <c r="G1316" s="901" t="s">
        <v>13</v>
      </c>
      <c r="H1316" s="901"/>
      <c r="I1316" s="901"/>
    </row>
    <row r="1317" spans="1:9" ht="65.25" customHeight="1">
      <c r="A1317" s="1510" t="s">
        <v>685</v>
      </c>
      <c r="B1317" s="1510"/>
      <c r="C1317" s="1510"/>
      <c r="D1317" s="1510"/>
      <c r="E1317" s="1510"/>
      <c r="F1317" s="1510"/>
      <c r="G1317" s="1510"/>
      <c r="H1317" s="1510"/>
      <c r="I1317" s="1510"/>
    </row>
    <row r="1318" spans="1:9" ht="15.75">
      <c r="A1318" s="1160" t="s">
        <v>23</v>
      </c>
      <c r="B1318" s="1160"/>
      <c r="C1318" s="166">
        <v>45391</v>
      </c>
      <c r="D1318" s="10"/>
      <c r="E1318" s="1206" t="s">
        <v>21</v>
      </c>
      <c r="F1318" s="1206"/>
      <c r="G1318" s="1219"/>
      <c r="H1318" s="1219"/>
      <c r="I1318" s="1219"/>
    </row>
    <row r="1319" spans="1:9" ht="15.75">
      <c r="A1319" s="1213" t="s">
        <v>26</v>
      </c>
      <c r="B1319" s="1213"/>
      <c r="C1319" s="914" t="s">
        <v>27</v>
      </c>
      <c r="D1319" s="12"/>
      <c r="E1319" s="1213" t="s">
        <v>20</v>
      </c>
      <c r="F1319" s="1213"/>
      <c r="G1319" s="1511">
        <v>45383</v>
      </c>
      <c r="H1319" s="1511"/>
      <c r="I1319" s="1511"/>
    </row>
    <row r="1320" spans="1:9" ht="15.75">
      <c r="A1320" s="1213" t="s">
        <v>15</v>
      </c>
      <c r="B1320" s="1213"/>
      <c r="C1320" s="914" t="s">
        <v>17</v>
      </c>
      <c r="D1320" s="12"/>
      <c r="E1320" s="1214" t="s">
        <v>18</v>
      </c>
      <c r="F1320" s="1215"/>
      <c r="G1320" s="1184" t="s">
        <v>694</v>
      </c>
      <c r="H1320" s="1184"/>
      <c r="I1320" s="1184"/>
    </row>
    <row r="1321" spans="1:9" ht="15.75">
      <c r="A1321" s="1213" t="s">
        <v>16</v>
      </c>
      <c r="B1321" s="1213"/>
      <c r="C1321" s="914">
        <v>90012273</v>
      </c>
      <c r="D1321" s="10"/>
      <c r="E1321" s="1206" t="s">
        <v>19</v>
      </c>
      <c r="F1321" s="1206"/>
      <c r="G1321" s="1191" t="s">
        <v>689</v>
      </c>
      <c r="H1321" s="1191"/>
      <c r="I1321" s="1191"/>
    </row>
    <row r="1322" spans="1:9" ht="15.75">
      <c r="A1322" s="1184" t="s">
        <v>0</v>
      </c>
      <c r="B1322" s="1184"/>
      <c r="C1322" s="33"/>
      <c r="D1322" s="8"/>
      <c r="E1322" s="916" t="s">
        <v>22</v>
      </c>
      <c r="F1322" s="914" t="s">
        <v>282</v>
      </c>
      <c r="G1322" s="916" t="s">
        <v>179</v>
      </c>
      <c r="H1322" s="1282" t="s">
        <v>175</v>
      </c>
      <c r="I1322" s="1282"/>
    </row>
    <row r="1323" spans="1:9" ht="15.75">
      <c r="A1323" s="1151" t="s">
        <v>1</v>
      </c>
      <c r="B1323" s="1153"/>
      <c r="C1323" s="1154"/>
      <c r="D1323" s="1512" t="s">
        <v>2</v>
      </c>
      <c r="E1323" s="1512"/>
      <c r="F1323" s="1512"/>
      <c r="G1323" s="1512"/>
      <c r="H1323" s="1513" t="s">
        <v>10</v>
      </c>
      <c r="I1323" s="1513" t="s">
        <v>11</v>
      </c>
    </row>
    <row r="1324" spans="1:9" ht="15.75">
      <c r="A1324" s="1161" t="s">
        <v>3</v>
      </c>
      <c r="B1324" s="1161" t="s">
        <v>4</v>
      </c>
      <c r="C1324" s="1163" t="s">
        <v>5</v>
      </c>
      <c r="D1324" s="1401" t="s">
        <v>6</v>
      </c>
      <c r="E1324" s="1184" t="s">
        <v>7</v>
      </c>
      <c r="F1324" s="1184"/>
      <c r="G1324" s="1184"/>
      <c r="H1324" s="1513"/>
      <c r="I1324" s="1513"/>
    </row>
    <row r="1325" spans="1:9" ht="15.75">
      <c r="A1325" s="1162"/>
      <c r="B1325" s="1162"/>
      <c r="C1325" s="1164"/>
      <c r="D1325" s="1191"/>
      <c r="E1325" s="1184" t="s">
        <v>8</v>
      </c>
      <c r="F1325" s="1184"/>
      <c r="G1325" s="98" t="s">
        <v>9</v>
      </c>
      <c r="H1325" s="1513"/>
      <c r="I1325" s="1513"/>
    </row>
    <row r="1326" spans="1:9" ht="15.75">
      <c r="A1326" s="911"/>
      <c r="B1326" s="911"/>
      <c r="C1326" s="914"/>
      <c r="D1326" s="915"/>
      <c r="E1326" s="98"/>
      <c r="F1326" s="98"/>
      <c r="G1326" s="1499" t="s">
        <v>693</v>
      </c>
      <c r="H1326" s="1190"/>
      <c r="I1326" s="1500"/>
    </row>
    <row r="1327" spans="1:9" ht="15.75">
      <c r="A1327" s="3"/>
      <c r="B1327" s="3"/>
      <c r="C1327" s="1514" t="s">
        <v>713</v>
      </c>
      <c r="D1327" s="915" t="s">
        <v>29</v>
      </c>
      <c r="E1327" s="1148" t="s">
        <v>692</v>
      </c>
      <c r="F1327" s="1283"/>
      <c r="G1327" s="1501"/>
      <c r="H1327" s="1502"/>
      <c r="I1327" s="1503"/>
    </row>
    <row r="1328" spans="1:9" ht="15.75">
      <c r="A1328" s="3"/>
      <c r="B1328" s="3"/>
      <c r="C1328" s="1505"/>
      <c r="D1328" s="29">
        <v>1</v>
      </c>
      <c r="E1328" s="908" t="s">
        <v>665</v>
      </c>
      <c r="F1328" s="912">
        <v>37240</v>
      </c>
      <c r="G1328" s="912"/>
      <c r="H1328" s="907"/>
      <c r="I1328" s="915"/>
    </row>
    <row r="1329" spans="1:9" ht="24">
      <c r="A1329" s="3"/>
      <c r="B1329" s="3"/>
      <c r="C1329" s="1505"/>
      <c r="D1329" s="909">
        <v>1001</v>
      </c>
      <c r="E1329" s="908" t="s">
        <v>31</v>
      </c>
      <c r="F1329" s="912">
        <v>2382</v>
      </c>
      <c r="G1329" s="912"/>
      <c r="H1329" s="907"/>
      <c r="I1329" s="117"/>
    </row>
    <row r="1330" spans="1:9" ht="24">
      <c r="A1330" s="3"/>
      <c r="B1330" s="3"/>
      <c r="C1330" s="1505"/>
      <c r="D1330" s="909">
        <v>1210</v>
      </c>
      <c r="E1330" s="908" t="s">
        <v>71</v>
      </c>
      <c r="F1330" s="912">
        <v>1932</v>
      </c>
      <c r="G1330" s="912"/>
      <c r="H1330" s="907"/>
      <c r="I1330" s="117"/>
    </row>
    <row r="1331" spans="1:9" ht="24">
      <c r="A1331" s="3"/>
      <c r="B1331" s="3"/>
      <c r="C1331" s="1505"/>
      <c r="D1331" s="909">
        <v>1300</v>
      </c>
      <c r="E1331" s="908" t="s">
        <v>73</v>
      </c>
      <c r="F1331" s="912">
        <v>1500</v>
      </c>
      <c r="G1331" s="912"/>
      <c r="H1331" s="907"/>
      <c r="I1331" s="117"/>
    </row>
    <row r="1332" spans="1:9" ht="24">
      <c r="A1332" s="3"/>
      <c r="B1332" s="3"/>
      <c r="C1332" s="1505"/>
      <c r="D1332" s="909">
        <v>1530</v>
      </c>
      <c r="E1332" s="908" t="s">
        <v>660</v>
      </c>
      <c r="F1332" s="912">
        <v>200</v>
      </c>
      <c r="G1332" s="912"/>
      <c r="H1332" s="907"/>
      <c r="I1332" s="117"/>
    </row>
    <row r="1333" spans="1:9" ht="24">
      <c r="A1333" s="3"/>
      <c r="B1333" s="3"/>
      <c r="C1333" s="1505"/>
      <c r="D1333" s="909">
        <v>1567</v>
      </c>
      <c r="E1333" s="908" t="s">
        <v>656</v>
      </c>
      <c r="F1333" s="912">
        <v>150</v>
      </c>
      <c r="G1333" s="912"/>
      <c r="H1333" s="907"/>
      <c r="I1333" s="117"/>
    </row>
    <row r="1334" spans="1:9" ht="24">
      <c r="A1334" s="3"/>
      <c r="B1334" s="3"/>
      <c r="C1334" s="1505"/>
      <c r="D1334" s="909">
        <v>1810</v>
      </c>
      <c r="E1334" s="908" t="s">
        <v>595</v>
      </c>
      <c r="F1334" s="912">
        <v>34930</v>
      </c>
      <c r="G1334" s="912"/>
      <c r="H1334" s="907"/>
      <c r="I1334" s="117"/>
    </row>
    <row r="1335" spans="1:9" ht="24">
      <c r="A1335" s="3"/>
      <c r="B1335" s="3"/>
      <c r="C1335" s="1505"/>
      <c r="D1335" s="909">
        <v>1978</v>
      </c>
      <c r="E1335" s="908" t="s">
        <v>74</v>
      </c>
      <c r="F1335" s="912">
        <v>9000</v>
      </c>
      <c r="G1335" s="912"/>
      <c r="H1335" s="907"/>
      <c r="I1335" s="117"/>
    </row>
    <row r="1336" spans="1:9" ht="24">
      <c r="A1336" s="3"/>
      <c r="B1336" s="3"/>
      <c r="C1336" s="1505"/>
      <c r="D1336" s="909">
        <v>2363</v>
      </c>
      <c r="E1336" s="908" t="s">
        <v>72</v>
      </c>
      <c r="F1336" s="912">
        <v>12000</v>
      </c>
      <c r="G1336" s="912"/>
      <c r="H1336" s="907"/>
      <c r="I1336" s="117"/>
    </row>
    <row r="1337" spans="1:9" ht="24">
      <c r="A1337" s="3"/>
      <c r="B1337" s="3"/>
      <c r="C1337" s="1505"/>
      <c r="D1337" s="909">
        <v>2347</v>
      </c>
      <c r="E1337" s="908" t="s">
        <v>458</v>
      </c>
      <c r="F1337" s="912">
        <v>3564</v>
      </c>
      <c r="G1337" s="912"/>
      <c r="H1337" s="907"/>
      <c r="I1337" s="117"/>
    </row>
    <row r="1338" spans="1:9" ht="15.75">
      <c r="A1338" s="3"/>
      <c r="B1338" s="3"/>
      <c r="C1338" s="1506"/>
      <c r="D1338" s="909">
        <v>2378</v>
      </c>
      <c r="E1338" s="908" t="s">
        <v>647</v>
      </c>
      <c r="F1338" s="912">
        <v>12716</v>
      </c>
      <c r="G1338" s="912"/>
      <c r="H1338" s="907"/>
      <c r="I1338" s="915"/>
    </row>
    <row r="1339" spans="1:9" ht="15.75">
      <c r="A1339" s="3"/>
      <c r="B1339" s="3"/>
      <c r="C1339" s="7"/>
      <c r="D1339" s="909"/>
      <c r="E1339" s="910" t="s">
        <v>688</v>
      </c>
      <c r="F1339" s="917">
        <v>115613</v>
      </c>
      <c r="G1339" s="917"/>
      <c r="H1339" s="1507"/>
      <c r="I1339" s="1508"/>
    </row>
    <row r="1340" spans="1:9" ht="15.75">
      <c r="A1340" s="15"/>
      <c r="B1340" s="15"/>
      <c r="C1340" s="167"/>
      <c r="D1340" s="918"/>
      <c r="E1340" s="169"/>
      <c r="F1340" s="170"/>
      <c r="G1340" s="170"/>
      <c r="H1340" s="171"/>
      <c r="I1340" s="167"/>
    </row>
    <row r="1342" spans="1:9" ht="18.75">
      <c r="A1342" s="1140" t="s">
        <v>12</v>
      </c>
      <c r="B1342" s="1140"/>
      <c r="C1342" s="1140"/>
      <c r="D1342" s="1141" t="s">
        <v>25</v>
      </c>
      <c r="E1342" s="1141"/>
      <c r="F1342" s="1141"/>
      <c r="G1342" s="913" t="s">
        <v>13</v>
      </c>
      <c r="H1342" s="913"/>
      <c r="I1342" s="913"/>
    </row>
    <row r="1344" spans="1:9" ht="64.5" customHeight="1">
      <c r="A1344" s="1510" t="s">
        <v>685</v>
      </c>
      <c r="B1344" s="1510"/>
      <c r="C1344" s="1510"/>
      <c r="D1344" s="1510"/>
      <c r="E1344" s="1510"/>
      <c r="F1344" s="1510"/>
      <c r="G1344" s="1510"/>
      <c r="H1344" s="1510"/>
      <c r="I1344" s="1510"/>
    </row>
    <row r="1345" spans="1:9" ht="15.75">
      <c r="A1345" s="1160" t="s">
        <v>23</v>
      </c>
      <c r="B1345" s="1160"/>
      <c r="C1345" s="166">
        <v>45398</v>
      </c>
      <c r="D1345" s="10"/>
      <c r="E1345" s="1206" t="s">
        <v>21</v>
      </c>
      <c r="F1345" s="1206"/>
      <c r="G1345" s="1219"/>
      <c r="H1345" s="1219"/>
      <c r="I1345" s="1219"/>
    </row>
    <row r="1346" spans="1:9" ht="15.75">
      <c r="A1346" s="1213" t="s">
        <v>26</v>
      </c>
      <c r="B1346" s="1213"/>
      <c r="C1346" s="927" t="s">
        <v>27</v>
      </c>
      <c r="D1346" s="12"/>
      <c r="E1346" s="1213" t="s">
        <v>20</v>
      </c>
      <c r="F1346" s="1213"/>
      <c r="G1346" s="1511">
        <v>45383</v>
      </c>
      <c r="H1346" s="1511"/>
      <c r="I1346" s="1511"/>
    </row>
    <row r="1347" spans="1:9" ht="15.75">
      <c r="A1347" s="1213" t="s">
        <v>15</v>
      </c>
      <c r="B1347" s="1213"/>
      <c r="C1347" s="927" t="s">
        <v>17</v>
      </c>
      <c r="D1347" s="12"/>
      <c r="E1347" s="1214" t="s">
        <v>18</v>
      </c>
      <c r="F1347" s="1215"/>
      <c r="G1347" s="1184" t="s">
        <v>657</v>
      </c>
      <c r="H1347" s="1184"/>
      <c r="I1347" s="1184"/>
    </row>
    <row r="1348" spans="1:9" ht="15.75">
      <c r="A1348" s="1213" t="s">
        <v>16</v>
      </c>
      <c r="B1348" s="1213"/>
      <c r="C1348" s="927">
        <v>90013625</v>
      </c>
      <c r="D1348" s="10"/>
      <c r="E1348" s="1206" t="s">
        <v>19</v>
      </c>
      <c r="F1348" s="1206"/>
      <c r="G1348" s="1191" t="s">
        <v>695</v>
      </c>
      <c r="H1348" s="1191"/>
      <c r="I1348" s="1191"/>
    </row>
    <row r="1349" spans="1:9" ht="15.75">
      <c r="A1349" s="1184" t="s">
        <v>0</v>
      </c>
      <c r="B1349" s="1184"/>
      <c r="C1349" s="33"/>
      <c r="D1349" s="8"/>
      <c r="E1349" s="931" t="s">
        <v>22</v>
      </c>
      <c r="F1349" s="927" t="s">
        <v>42</v>
      </c>
      <c r="G1349" s="931" t="s">
        <v>179</v>
      </c>
      <c r="H1349" s="1282" t="s">
        <v>175</v>
      </c>
      <c r="I1349" s="1282"/>
    </row>
    <row r="1350" spans="1:9" ht="15.75">
      <c r="A1350" s="1151" t="s">
        <v>1</v>
      </c>
      <c r="B1350" s="1153"/>
      <c r="C1350" s="1154"/>
      <c r="D1350" s="1512" t="s">
        <v>2</v>
      </c>
      <c r="E1350" s="1512"/>
      <c r="F1350" s="1512"/>
      <c r="G1350" s="1512"/>
      <c r="H1350" s="1513" t="s">
        <v>10</v>
      </c>
      <c r="I1350" s="1513" t="s">
        <v>11</v>
      </c>
    </row>
    <row r="1351" spans="1:9" ht="15.75">
      <c r="A1351" s="1161" t="s">
        <v>3</v>
      </c>
      <c r="B1351" s="1161" t="s">
        <v>4</v>
      </c>
      <c r="C1351" s="1163" t="s">
        <v>5</v>
      </c>
      <c r="D1351" s="1401" t="s">
        <v>6</v>
      </c>
      <c r="E1351" s="1184" t="s">
        <v>7</v>
      </c>
      <c r="F1351" s="1184"/>
      <c r="G1351" s="1184"/>
      <c r="H1351" s="1513"/>
      <c r="I1351" s="1513"/>
    </row>
    <row r="1352" spans="1:9" ht="15.75">
      <c r="A1352" s="1162"/>
      <c r="B1352" s="1162"/>
      <c r="C1352" s="1164"/>
      <c r="D1352" s="1191"/>
      <c r="E1352" s="1184" t="s">
        <v>8</v>
      </c>
      <c r="F1352" s="1184"/>
      <c r="G1352" s="98" t="s">
        <v>9</v>
      </c>
      <c r="H1352" s="1513"/>
      <c r="I1352" s="1513"/>
    </row>
    <row r="1353" spans="1:9" ht="15.75">
      <c r="A1353" s="924"/>
      <c r="B1353" s="924"/>
      <c r="C1353" s="927"/>
      <c r="D1353" s="928"/>
      <c r="E1353" s="98"/>
      <c r="F1353" s="98"/>
      <c r="G1353" s="1499"/>
      <c r="H1353" s="1190"/>
      <c r="I1353" s="1500"/>
    </row>
    <row r="1354" spans="1:9" ht="15.75">
      <c r="A1354" s="3"/>
      <c r="B1354" s="3"/>
      <c r="C1354" s="1198"/>
      <c r="D1354" s="928" t="s">
        <v>29</v>
      </c>
      <c r="E1354" s="1148" t="s">
        <v>692</v>
      </c>
      <c r="F1354" s="1283"/>
      <c r="G1354" s="1501"/>
      <c r="H1354" s="1502"/>
      <c r="I1354" s="1503"/>
    </row>
    <row r="1355" spans="1:9" ht="15.75">
      <c r="A1355" s="3"/>
      <c r="B1355" s="3"/>
      <c r="C1355" s="1505"/>
      <c r="D1355" s="29">
        <v>1</v>
      </c>
      <c r="E1355" s="921" t="s">
        <v>665</v>
      </c>
      <c r="F1355" s="919">
        <v>73920</v>
      </c>
      <c r="G1355" s="925"/>
      <c r="H1355" s="920"/>
      <c r="I1355" s="928"/>
    </row>
    <row r="1356" spans="1:9" ht="24">
      <c r="A1356" s="3"/>
      <c r="B1356" s="3"/>
      <c r="C1356" s="1505"/>
      <c r="D1356" s="922">
        <v>1001</v>
      </c>
      <c r="E1356" s="921" t="s">
        <v>31</v>
      </c>
      <c r="F1356" s="919">
        <v>8715</v>
      </c>
      <c r="G1356" s="925"/>
      <c r="H1356" s="920"/>
      <c r="I1356" s="117"/>
    </row>
    <row r="1357" spans="1:9" ht="24">
      <c r="A1357" s="3"/>
      <c r="B1357" s="3"/>
      <c r="C1357" s="1505"/>
      <c r="D1357" s="922">
        <v>1210</v>
      </c>
      <c r="E1357" s="921" t="s">
        <v>71</v>
      </c>
      <c r="F1357" s="919">
        <v>5000</v>
      </c>
      <c r="G1357" s="925"/>
      <c r="H1357" s="920"/>
      <c r="I1357" s="117"/>
    </row>
    <row r="1358" spans="1:9" ht="24">
      <c r="A1358" s="3"/>
      <c r="B1358" s="3"/>
      <c r="C1358" s="1505"/>
      <c r="D1358" s="922">
        <v>1300</v>
      </c>
      <c r="E1358" s="921" t="s">
        <v>73</v>
      </c>
      <c r="F1358" s="919">
        <v>2421</v>
      </c>
      <c r="G1358" s="925"/>
      <c r="H1358" s="920"/>
      <c r="I1358" s="117"/>
    </row>
    <row r="1359" spans="1:9" ht="24">
      <c r="A1359" s="3"/>
      <c r="B1359" s="3"/>
      <c r="C1359" s="1505"/>
      <c r="D1359" s="922">
        <v>1530</v>
      </c>
      <c r="E1359" s="921" t="s">
        <v>660</v>
      </c>
      <c r="F1359" s="919">
        <v>200</v>
      </c>
      <c r="G1359" s="925"/>
      <c r="H1359" s="920"/>
      <c r="I1359" s="117"/>
    </row>
    <row r="1360" spans="1:9" ht="24">
      <c r="A1360" s="3"/>
      <c r="B1360" s="3"/>
      <c r="C1360" s="1505"/>
      <c r="D1360" s="922">
        <v>1810</v>
      </c>
      <c r="E1360" s="921" t="s">
        <v>595</v>
      </c>
      <c r="F1360" s="919">
        <v>93840</v>
      </c>
      <c r="G1360" s="925"/>
      <c r="H1360" s="920"/>
      <c r="I1360" s="117"/>
    </row>
    <row r="1361" spans="1:9" ht="24">
      <c r="A1361" s="3"/>
      <c r="B1361" s="3"/>
      <c r="C1361" s="1505"/>
      <c r="D1361" s="922">
        <v>1978</v>
      </c>
      <c r="E1361" s="921" t="s">
        <v>74</v>
      </c>
      <c r="F1361" s="919">
        <v>18000</v>
      </c>
      <c r="G1361" s="925"/>
      <c r="H1361" s="920"/>
      <c r="I1361" s="117"/>
    </row>
    <row r="1362" spans="1:9" ht="24">
      <c r="A1362" s="3"/>
      <c r="B1362" s="3"/>
      <c r="C1362" s="1505"/>
      <c r="D1362" s="922">
        <v>2363</v>
      </c>
      <c r="E1362" s="921" t="s">
        <v>72</v>
      </c>
      <c r="F1362" s="919">
        <v>20000</v>
      </c>
      <c r="G1362" s="925"/>
      <c r="H1362" s="920"/>
      <c r="I1362" s="117"/>
    </row>
    <row r="1363" spans="1:9" ht="24">
      <c r="A1363" s="3"/>
      <c r="B1363" s="3"/>
      <c r="C1363" s="1505"/>
      <c r="D1363" s="922">
        <v>2347</v>
      </c>
      <c r="E1363" s="921" t="s">
        <v>458</v>
      </c>
      <c r="F1363" s="919">
        <v>6281</v>
      </c>
      <c r="G1363" s="925"/>
      <c r="H1363" s="920"/>
      <c r="I1363" s="117"/>
    </row>
    <row r="1364" spans="1:9" ht="24">
      <c r="A1364" s="3"/>
      <c r="B1364" s="3"/>
      <c r="C1364" s="1505"/>
      <c r="D1364" s="922">
        <v>2379</v>
      </c>
      <c r="E1364" s="921" t="s">
        <v>647</v>
      </c>
      <c r="F1364" s="919">
        <v>20898</v>
      </c>
      <c r="G1364" s="925"/>
      <c r="H1364" s="920"/>
      <c r="I1364" s="117"/>
    </row>
    <row r="1365" spans="1:9" ht="15.75">
      <c r="A1365" s="3"/>
      <c r="B1365" s="3"/>
      <c r="C1365" s="1506"/>
      <c r="D1365" s="922"/>
      <c r="E1365" s="921"/>
      <c r="F1365" s="925"/>
      <c r="G1365" s="925"/>
      <c r="H1365" s="920"/>
      <c r="I1365" s="928"/>
    </row>
    <row r="1366" spans="1:9" ht="15.75">
      <c r="A1366" s="3"/>
      <c r="B1366" s="3"/>
      <c r="C1366" s="7"/>
      <c r="D1366" s="922"/>
      <c r="E1366" s="923" t="s">
        <v>688</v>
      </c>
      <c r="F1366" s="930">
        <v>249275</v>
      </c>
      <c r="G1366" s="929"/>
      <c r="H1366" s="1507"/>
      <c r="I1366" s="1508"/>
    </row>
    <row r="1367" spans="1:9" ht="15.75">
      <c r="A1367" s="15"/>
      <c r="B1367" s="15"/>
      <c r="C1367" s="167"/>
      <c r="D1367" s="932"/>
      <c r="E1367" s="169"/>
      <c r="F1367" s="170"/>
      <c r="G1367" s="170"/>
      <c r="H1367" s="171"/>
      <c r="I1367" s="167"/>
    </row>
    <row r="1369" spans="1:9" ht="18.75">
      <c r="A1369" s="1140" t="s">
        <v>12</v>
      </c>
      <c r="B1369" s="1140"/>
      <c r="C1369" s="1140"/>
      <c r="D1369" s="1141" t="s">
        <v>25</v>
      </c>
      <c r="E1369" s="1141"/>
      <c r="F1369" s="1141"/>
      <c r="G1369" s="926" t="s">
        <v>13</v>
      </c>
      <c r="H1369" s="926"/>
      <c r="I1369" s="926"/>
    </row>
    <row r="1370" spans="1:9" ht="66.75" customHeight="1">
      <c r="A1370" s="1510" t="s">
        <v>685</v>
      </c>
      <c r="B1370" s="1510"/>
      <c r="C1370" s="1510"/>
      <c r="D1370" s="1510"/>
      <c r="E1370" s="1510"/>
      <c r="F1370" s="1510"/>
      <c r="G1370" s="1510"/>
      <c r="H1370" s="1510"/>
      <c r="I1370" s="1510"/>
    </row>
    <row r="1371" spans="1:9" ht="15.75">
      <c r="A1371" s="1160" t="s">
        <v>23</v>
      </c>
      <c r="B1371" s="1160"/>
      <c r="C1371" s="166">
        <v>45398</v>
      </c>
      <c r="D1371" s="10"/>
      <c r="E1371" s="1206" t="s">
        <v>21</v>
      </c>
      <c r="F1371" s="1206"/>
      <c r="G1371" s="1219"/>
      <c r="H1371" s="1219"/>
      <c r="I1371" s="1219"/>
    </row>
    <row r="1372" spans="1:9" ht="15.75">
      <c r="A1372" s="1213" t="s">
        <v>26</v>
      </c>
      <c r="B1372" s="1213"/>
      <c r="C1372" s="927" t="s">
        <v>27</v>
      </c>
      <c r="D1372" s="12"/>
      <c r="E1372" s="1213" t="s">
        <v>20</v>
      </c>
      <c r="F1372" s="1213"/>
      <c r="G1372" s="1511">
        <v>45383</v>
      </c>
      <c r="H1372" s="1511"/>
      <c r="I1372" s="1511"/>
    </row>
    <row r="1373" spans="1:9" ht="15.75">
      <c r="A1373" s="1213" t="s">
        <v>15</v>
      </c>
      <c r="B1373" s="1213"/>
      <c r="C1373" s="927" t="s">
        <v>17</v>
      </c>
      <c r="D1373" s="12"/>
      <c r="E1373" s="1214" t="s">
        <v>18</v>
      </c>
      <c r="F1373" s="1215"/>
      <c r="G1373" s="1184" t="s">
        <v>696</v>
      </c>
      <c r="H1373" s="1184"/>
      <c r="I1373" s="1184"/>
    </row>
    <row r="1374" spans="1:9" ht="15.75">
      <c r="A1374" s="1213" t="s">
        <v>16</v>
      </c>
      <c r="B1374" s="1213"/>
      <c r="C1374" s="927">
        <v>90018737</v>
      </c>
      <c r="D1374" s="10"/>
      <c r="E1374" s="1206" t="s">
        <v>19</v>
      </c>
      <c r="F1374" s="1206"/>
      <c r="G1374" s="1191" t="s">
        <v>697</v>
      </c>
      <c r="H1374" s="1191"/>
      <c r="I1374" s="1191"/>
    </row>
    <row r="1375" spans="1:9" ht="15.75">
      <c r="A1375" s="1184" t="s">
        <v>0</v>
      </c>
      <c r="B1375" s="1184"/>
      <c r="C1375" s="33"/>
      <c r="D1375" s="8"/>
      <c r="E1375" s="931" t="s">
        <v>22</v>
      </c>
      <c r="F1375" s="927" t="s">
        <v>58</v>
      </c>
      <c r="G1375" s="931" t="s">
        <v>179</v>
      </c>
      <c r="H1375" s="1282" t="s">
        <v>175</v>
      </c>
      <c r="I1375" s="1282"/>
    </row>
    <row r="1376" spans="1:9" ht="15.75">
      <c r="A1376" s="1151" t="s">
        <v>1</v>
      </c>
      <c r="B1376" s="1153"/>
      <c r="C1376" s="1154"/>
      <c r="D1376" s="1512" t="s">
        <v>2</v>
      </c>
      <c r="E1376" s="1512"/>
      <c r="F1376" s="1512"/>
      <c r="G1376" s="1512"/>
      <c r="H1376" s="1513" t="s">
        <v>10</v>
      </c>
      <c r="I1376" s="1513" t="s">
        <v>11</v>
      </c>
    </row>
    <row r="1377" spans="1:9" ht="15.75">
      <c r="A1377" s="1161" t="s">
        <v>3</v>
      </c>
      <c r="B1377" s="1161" t="s">
        <v>4</v>
      </c>
      <c r="C1377" s="1163" t="s">
        <v>5</v>
      </c>
      <c r="D1377" s="1401" t="s">
        <v>6</v>
      </c>
      <c r="E1377" s="1184" t="s">
        <v>7</v>
      </c>
      <c r="F1377" s="1184"/>
      <c r="G1377" s="1184"/>
      <c r="H1377" s="1513"/>
      <c r="I1377" s="1513"/>
    </row>
    <row r="1378" spans="1:9" ht="15.75">
      <c r="A1378" s="1162"/>
      <c r="B1378" s="1162"/>
      <c r="C1378" s="1164"/>
      <c r="D1378" s="1191"/>
      <c r="E1378" s="1184" t="s">
        <v>8</v>
      </c>
      <c r="F1378" s="1184"/>
      <c r="G1378" s="98" t="s">
        <v>9</v>
      </c>
      <c r="H1378" s="1513"/>
      <c r="I1378" s="1513"/>
    </row>
    <row r="1379" spans="1:9" ht="15.75">
      <c r="A1379" s="924"/>
      <c r="B1379" s="924"/>
      <c r="C1379" s="927"/>
      <c r="D1379" s="928"/>
      <c r="E1379" s="98"/>
      <c r="F1379" s="98"/>
      <c r="G1379" s="1499" t="s">
        <v>698</v>
      </c>
      <c r="H1379" s="1190"/>
      <c r="I1379" s="1500"/>
    </row>
    <row r="1380" spans="1:9" ht="15.75">
      <c r="A1380" s="3"/>
      <c r="B1380" s="3"/>
      <c r="C1380" s="1198"/>
      <c r="D1380" s="928" t="s">
        <v>29</v>
      </c>
      <c r="E1380" s="1148" t="s">
        <v>692</v>
      </c>
      <c r="F1380" s="1283"/>
      <c r="G1380" s="1501"/>
      <c r="H1380" s="1502"/>
      <c r="I1380" s="1503"/>
    </row>
    <row r="1381" spans="1:9" ht="15.75">
      <c r="A1381" s="3"/>
      <c r="B1381" s="3"/>
      <c r="C1381" s="1505"/>
      <c r="D1381" s="29">
        <v>1540</v>
      </c>
      <c r="E1381" s="921" t="s">
        <v>611</v>
      </c>
      <c r="F1381" s="919">
        <v>17500</v>
      </c>
      <c r="G1381" s="925"/>
      <c r="H1381" s="920">
        <v>107916</v>
      </c>
      <c r="I1381" s="928"/>
    </row>
    <row r="1382" spans="1:9" ht="24">
      <c r="A1382" s="3"/>
      <c r="B1382" s="3"/>
      <c r="C1382" s="1505"/>
      <c r="D1382" s="922"/>
      <c r="E1382" s="921"/>
      <c r="F1382" s="919"/>
      <c r="G1382" s="925"/>
      <c r="H1382" s="920"/>
      <c r="I1382" s="117"/>
    </row>
    <row r="1383" spans="1:9" ht="24">
      <c r="A1383" s="3"/>
      <c r="B1383" s="3"/>
      <c r="C1383" s="1505"/>
      <c r="D1383" s="922"/>
      <c r="E1383" s="921"/>
      <c r="F1383" s="919"/>
      <c r="G1383" s="925"/>
      <c r="H1383" s="920"/>
      <c r="I1383" s="117"/>
    </row>
    <row r="1384" spans="1:9" ht="24">
      <c r="A1384" s="3"/>
      <c r="B1384" s="3"/>
      <c r="C1384" s="1505"/>
      <c r="D1384" s="922"/>
      <c r="E1384" s="921"/>
      <c r="F1384" s="919"/>
      <c r="G1384" s="925"/>
      <c r="H1384" s="920"/>
      <c r="I1384" s="117"/>
    </row>
    <row r="1385" spans="1:9" ht="24">
      <c r="A1385" s="3"/>
      <c r="B1385" s="3"/>
      <c r="C1385" s="1505"/>
      <c r="D1385" s="922"/>
      <c r="E1385" s="921"/>
      <c r="F1385" s="919"/>
      <c r="G1385" s="925"/>
      <c r="H1385" s="920"/>
      <c r="I1385" s="117"/>
    </row>
    <row r="1386" spans="1:9" ht="24">
      <c r="A1386" s="3"/>
      <c r="B1386" s="3"/>
      <c r="C1386" s="1505"/>
      <c r="D1386" s="922"/>
      <c r="E1386" s="921"/>
      <c r="F1386" s="919"/>
      <c r="G1386" s="925"/>
      <c r="H1386" s="920"/>
      <c r="I1386" s="117"/>
    </row>
    <row r="1387" spans="1:9" ht="24">
      <c r="A1387" s="3"/>
      <c r="B1387" s="3"/>
      <c r="C1387" s="1505"/>
      <c r="D1387" s="922"/>
      <c r="E1387" s="921"/>
      <c r="F1387" s="919"/>
      <c r="G1387" s="925"/>
      <c r="H1387" s="920"/>
      <c r="I1387" s="117"/>
    </row>
    <row r="1388" spans="1:9" ht="24">
      <c r="A1388" s="3"/>
      <c r="B1388" s="3"/>
      <c r="C1388" s="1505"/>
      <c r="D1388" s="922"/>
      <c r="E1388" s="921"/>
      <c r="F1388" s="919"/>
      <c r="G1388" s="925"/>
      <c r="H1388" s="920"/>
      <c r="I1388" s="117"/>
    </row>
    <row r="1389" spans="1:9" ht="24">
      <c r="A1389" s="3"/>
      <c r="B1389" s="3"/>
      <c r="C1389" s="1505"/>
      <c r="D1389" s="922"/>
      <c r="E1389" s="921"/>
      <c r="F1389" s="919"/>
      <c r="G1389" s="925"/>
      <c r="H1389" s="920"/>
      <c r="I1389" s="117"/>
    </row>
    <row r="1390" spans="1:9" ht="24">
      <c r="A1390" s="3"/>
      <c r="B1390" s="3"/>
      <c r="C1390" s="1505"/>
      <c r="D1390" s="922"/>
      <c r="E1390" s="921"/>
      <c r="F1390" s="919"/>
      <c r="G1390" s="925"/>
      <c r="H1390" s="920"/>
      <c r="I1390" s="117"/>
    </row>
    <row r="1391" spans="1:9" ht="15.75">
      <c r="A1391" s="3"/>
      <c r="B1391" s="3"/>
      <c r="C1391" s="1506"/>
      <c r="D1391" s="922"/>
      <c r="E1391" s="921"/>
      <c r="F1391" s="925"/>
      <c r="G1391" s="925"/>
      <c r="H1391" s="920"/>
      <c r="I1391" s="928"/>
    </row>
    <row r="1392" spans="1:9" ht="15.75">
      <c r="A1392" s="3"/>
      <c r="B1392" s="3"/>
      <c r="C1392" s="7"/>
      <c r="D1392" s="922"/>
      <c r="E1392" s="923"/>
      <c r="F1392" s="930"/>
      <c r="G1392" s="929"/>
      <c r="H1392" s="1507"/>
      <c r="I1392" s="1508"/>
    </row>
    <row r="1393" spans="1:9" ht="15.75">
      <c r="A1393" s="15"/>
      <c r="B1393" s="15"/>
      <c r="C1393" s="167"/>
      <c r="D1393" s="932"/>
      <c r="E1393" s="169"/>
      <c r="F1393" s="170"/>
      <c r="G1393" s="170"/>
      <c r="H1393" s="171"/>
      <c r="I1393" s="167"/>
    </row>
    <row r="1395" spans="1:9" ht="18.75">
      <c r="A1395" s="1140" t="s">
        <v>12</v>
      </c>
      <c r="B1395" s="1140"/>
      <c r="C1395" s="1140"/>
      <c r="D1395" s="1141" t="s">
        <v>588</v>
      </c>
      <c r="E1395" s="1141"/>
      <c r="F1395" s="1141"/>
      <c r="G1395" s="926" t="s">
        <v>13</v>
      </c>
      <c r="H1395" s="926"/>
      <c r="I1395" s="926"/>
    </row>
    <row r="1396" spans="1:9" ht="65.25" customHeight="1">
      <c r="A1396" s="1510" t="s">
        <v>709</v>
      </c>
      <c r="B1396" s="1510"/>
      <c r="C1396" s="1510"/>
      <c r="D1396" s="1510"/>
      <c r="E1396" s="1510"/>
      <c r="F1396" s="1510"/>
      <c r="G1396" s="1510"/>
      <c r="H1396" s="1510"/>
      <c r="I1396" s="1510"/>
    </row>
    <row r="1397" spans="1:9" ht="15.75">
      <c r="A1397" s="1160" t="s">
        <v>23</v>
      </c>
      <c r="B1397" s="1160"/>
      <c r="C1397" s="166">
        <v>45398</v>
      </c>
      <c r="D1397" s="10"/>
      <c r="E1397" s="1206" t="s">
        <v>21</v>
      </c>
      <c r="F1397" s="1206"/>
      <c r="G1397" s="1219"/>
      <c r="H1397" s="1219"/>
      <c r="I1397" s="1219"/>
    </row>
    <row r="1398" spans="1:9" ht="15.75">
      <c r="A1398" s="1213" t="s">
        <v>26</v>
      </c>
      <c r="B1398" s="1213"/>
      <c r="C1398" s="927" t="s">
        <v>27</v>
      </c>
      <c r="D1398" s="12"/>
      <c r="E1398" s="1213" t="s">
        <v>20</v>
      </c>
      <c r="F1398" s="1213"/>
      <c r="G1398" s="1511">
        <v>45383</v>
      </c>
      <c r="H1398" s="1511"/>
      <c r="I1398" s="1511"/>
    </row>
    <row r="1399" spans="1:9" ht="15.75">
      <c r="A1399" s="1213" t="s">
        <v>15</v>
      </c>
      <c r="B1399" s="1213"/>
      <c r="C1399" s="927" t="s">
        <v>17</v>
      </c>
      <c r="D1399" s="12"/>
      <c r="E1399" s="1214" t="s">
        <v>18</v>
      </c>
      <c r="F1399" s="1215"/>
      <c r="G1399" s="1184" t="s">
        <v>699</v>
      </c>
      <c r="H1399" s="1184"/>
      <c r="I1399" s="1184"/>
    </row>
    <row r="1400" spans="1:9" ht="15.75">
      <c r="A1400" s="1213" t="s">
        <v>16</v>
      </c>
      <c r="B1400" s="1213"/>
      <c r="C1400" s="927">
        <v>90017974</v>
      </c>
      <c r="D1400" s="10"/>
      <c r="E1400" s="1206" t="s">
        <v>19</v>
      </c>
      <c r="F1400" s="1206"/>
      <c r="G1400" s="1191" t="s">
        <v>697</v>
      </c>
      <c r="H1400" s="1191"/>
      <c r="I1400" s="1191"/>
    </row>
    <row r="1401" spans="1:9" ht="15.75">
      <c r="A1401" s="1184" t="s">
        <v>0</v>
      </c>
      <c r="B1401" s="1184"/>
      <c r="C1401" s="33"/>
      <c r="D1401" s="8"/>
      <c r="E1401" s="931" t="s">
        <v>22</v>
      </c>
      <c r="F1401" s="927" t="s">
        <v>58</v>
      </c>
      <c r="G1401" s="931" t="s">
        <v>179</v>
      </c>
      <c r="H1401" s="1282" t="s">
        <v>175</v>
      </c>
      <c r="I1401" s="1282"/>
    </row>
    <row r="1402" spans="1:9" ht="15.75">
      <c r="A1402" s="1151" t="s">
        <v>1</v>
      </c>
      <c r="B1402" s="1153"/>
      <c r="C1402" s="1154"/>
      <c r="D1402" s="1512" t="s">
        <v>2</v>
      </c>
      <c r="E1402" s="1512"/>
      <c r="F1402" s="1512"/>
      <c r="G1402" s="1512"/>
      <c r="H1402" s="1513" t="s">
        <v>10</v>
      </c>
      <c r="I1402" s="1513" t="s">
        <v>11</v>
      </c>
    </row>
    <row r="1403" spans="1:9" ht="15.75">
      <c r="A1403" s="1161" t="s">
        <v>3</v>
      </c>
      <c r="B1403" s="1161" t="s">
        <v>4</v>
      </c>
      <c r="C1403" s="1163" t="s">
        <v>5</v>
      </c>
      <c r="D1403" s="1401" t="s">
        <v>6</v>
      </c>
      <c r="E1403" s="1184" t="s">
        <v>7</v>
      </c>
      <c r="F1403" s="1184"/>
      <c r="G1403" s="1184"/>
      <c r="H1403" s="1513"/>
      <c r="I1403" s="1513"/>
    </row>
    <row r="1404" spans="1:9" ht="15.75">
      <c r="A1404" s="1162"/>
      <c r="B1404" s="1162"/>
      <c r="C1404" s="1164"/>
      <c r="D1404" s="1191"/>
      <c r="E1404" s="1184" t="s">
        <v>8</v>
      </c>
      <c r="F1404" s="1184"/>
      <c r="G1404" s="98" t="s">
        <v>9</v>
      </c>
      <c r="H1404" s="1513"/>
      <c r="I1404" s="1513"/>
    </row>
    <row r="1405" spans="1:9" ht="15.75">
      <c r="A1405" s="924"/>
      <c r="B1405" s="924"/>
      <c r="C1405" s="927"/>
      <c r="D1405" s="928"/>
      <c r="E1405" s="98"/>
      <c r="F1405" s="98"/>
      <c r="G1405" s="1499" t="s">
        <v>700</v>
      </c>
      <c r="H1405" s="1190"/>
      <c r="I1405" s="1500"/>
    </row>
    <row r="1406" spans="1:9" ht="15.75">
      <c r="A1406" s="3"/>
      <c r="B1406" s="3"/>
      <c r="C1406" s="1198"/>
      <c r="D1406" s="928" t="s">
        <v>29</v>
      </c>
      <c r="E1406" s="1148" t="s">
        <v>692</v>
      </c>
      <c r="F1406" s="1283"/>
      <c r="G1406" s="1501"/>
      <c r="H1406" s="1502"/>
      <c r="I1406" s="1503"/>
    </row>
    <row r="1407" spans="1:9" ht="15.75">
      <c r="A1407" s="3"/>
      <c r="B1407" s="3"/>
      <c r="C1407" s="1505"/>
      <c r="D1407" s="29">
        <v>1540</v>
      </c>
      <c r="E1407" s="921" t="s">
        <v>611</v>
      </c>
      <c r="F1407" s="919">
        <v>17500</v>
      </c>
      <c r="G1407" s="925"/>
      <c r="H1407" s="920">
        <v>76416</v>
      </c>
      <c r="I1407" s="928"/>
    </row>
    <row r="1408" spans="1:9" ht="24">
      <c r="A1408" s="3"/>
      <c r="B1408" s="3"/>
      <c r="C1408" s="1505"/>
      <c r="D1408" s="922"/>
      <c r="E1408" s="921"/>
      <c r="F1408" s="919"/>
      <c r="G1408" s="925"/>
      <c r="H1408" s="920"/>
      <c r="I1408" s="117"/>
    </row>
    <row r="1409" spans="1:9" ht="24">
      <c r="A1409" s="3"/>
      <c r="B1409" s="3"/>
      <c r="C1409" s="1505"/>
      <c r="D1409" s="922"/>
      <c r="E1409" s="921"/>
      <c r="F1409" s="919"/>
      <c r="G1409" s="925"/>
      <c r="H1409" s="920"/>
      <c r="I1409" s="117"/>
    </row>
    <row r="1410" spans="1:9" ht="24">
      <c r="A1410" s="3"/>
      <c r="B1410" s="3"/>
      <c r="C1410" s="1505"/>
      <c r="D1410" s="922"/>
      <c r="E1410" s="921"/>
      <c r="F1410" s="919"/>
      <c r="G1410" s="925"/>
      <c r="H1410" s="920"/>
      <c r="I1410" s="117"/>
    </row>
    <row r="1411" spans="1:9" ht="24">
      <c r="A1411" s="3"/>
      <c r="B1411" s="3"/>
      <c r="C1411" s="1505"/>
      <c r="D1411" s="922"/>
      <c r="E1411" s="921"/>
      <c r="F1411" s="919"/>
      <c r="G1411" s="925"/>
      <c r="H1411" s="920"/>
      <c r="I1411" s="117"/>
    </row>
    <row r="1412" spans="1:9" ht="24">
      <c r="A1412" s="3"/>
      <c r="B1412" s="3"/>
      <c r="C1412" s="1505"/>
      <c r="D1412" s="922"/>
      <c r="E1412" s="921"/>
      <c r="F1412" s="919"/>
      <c r="G1412" s="925"/>
      <c r="H1412" s="920"/>
      <c r="I1412" s="117"/>
    </row>
    <row r="1413" spans="1:9" ht="24">
      <c r="A1413" s="3"/>
      <c r="B1413" s="3"/>
      <c r="C1413" s="1505"/>
      <c r="D1413" s="922"/>
      <c r="E1413" s="921"/>
      <c r="F1413" s="919"/>
      <c r="G1413" s="925"/>
      <c r="H1413" s="920"/>
      <c r="I1413" s="117"/>
    </row>
    <row r="1414" spans="1:9" ht="24">
      <c r="A1414" s="3"/>
      <c r="B1414" s="3"/>
      <c r="C1414" s="1505"/>
      <c r="D1414" s="922"/>
      <c r="E1414" s="921"/>
      <c r="F1414" s="919"/>
      <c r="G1414" s="925"/>
      <c r="H1414" s="920"/>
      <c r="I1414" s="117"/>
    </row>
    <row r="1415" spans="1:9" ht="24">
      <c r="A1415" s="3"/>
      <c r="B1415" s="3"/>
      <c r="C1415" s="1505"/>
      <c r="D1415" s="922"/>
      <c r="E1415" s="921"/>
      <c r="F1415" s="919"/>
      <c r="G1415" s="925"/>
      <c r="H1415" s="920"/>
      <c r="I1415" s="117"/>
    </row>
    <row r="1416" spans="1:9" ht="24">
      <c r="A1416" s="3"/>
      <c r="B1416" s="3"/>
      <c r="C1416" s="1505"/>
      <c r="D1416" s="922"/>
      <c r="E1416" s="921"/>
      <c r="F1416" s="919"/>
      <c r="G1416" s="925"/>
      <c r="H1416" s="920"/>
      <c r="I1416" s="117"/>
    </row>
    <row r="1417" spans="1:9" ht="15.75">
      <c r="A1417" s="3"/>
      <c r="B1417" s="3"/>
      <c r="C1417" s="1506"/>
      <c r="D1417" s="922"/>
      <c r="E1417" s="921"/>
      <c r="F1417" s="925"/>
      <c r="G1417" s="925"/>
      <c r="H1417" s="920"/>
      <c r="I1417" s="928"/>
    </row>
    <row r="1418" spans="1:9" ht="15.75">
      <c r="A1418" s="3"/>
      <c r="B1418" s="3"/>
      <c r="C1418" s="7"/>
      <c r="D1418" s="922"/>
      <c r="E1418" s="923"/>
      <c r="F1418" s="930"/>
      <c r="G1418" s="929"/>
      <c r="H1418" s="1507"/>
      <c r="I1418" s="1508"/>
    </row>
    <row r="1419" spans="1:9" ht="15.75">
      <c r="A1419" s="15"/>
      <c r="B1419" s="15"/>
      <c r="C1419" s="167"/>
      <c r="D1419" s="932"/>
      <c r="E1419" s="169"/>
      <c r="F1419" s="170"/>
      <c r="G1419" s="170"/>
      <c r="H1419" s="171"/>
      <c r="I1419" s="167"/>
    </row>
    <row r="1421" spans="1:9" ht="18.75">
      <c r="A1421" s="1140" t="s">
        <v>12</v>
      </c>
      <c r="B1421" s="1140"/>
      <c r="C1421" s="1140"/>
      <c r="D1421" s="1141" t="s">
        <v>588</v>
      </c>
      <c r="E1421" s="1141"/>
      <c r="F1421" s="1141"/>
      <c r="G1421" s="926" t="s">
        <v>13</v>
      </c>
      <c r="H1421" s="926"/>
      <c r="I1421" s="926"/>
    </row>
    <row r="1422" spans="1:9" ht="66.75" customHeight="1">
      <c r="A1422" s="1510" t="s">
        <v>685</v>
      </c>
      <c r="B1422" s="1510"/>
      <c r="C1422" s="1510"/>
      <c r="D1422" s="1510"/>
      <c r="E1422" s="1510"/>
      <c r="F1422" s="1510"/>
      <c r="G1422" s="1510"/>
      <c r="H1422" s="1510"/>
      <c r="I1422" s="1510"/>
    </row>
    <row r="1423" spans="1:9" ht="15.75">
      <c r="A1423" s="1160" t="s">
        <v>23</v>
      </c>
      <c r="B1423" s="1160"/>
      <c r="C1423" s="166">
        <v>45398</v>
      </c>
      <c r="D1423" s="10"/>
      <c r="E1423" s="1206" t="s">
        <v>21</v>
      </c>
      <c r="F1423" s="1206"/>
      <c r="G1423" s="1219"/>
      <c r="H1423" s="1219"/>
      <c r="I1423" s="1219"/>
    </row>
    <row r="1424" spans="1:9" ht="15.75">
      <c r="A1424" s="1213" t="s">
        <v>26</v>
      </c>
      <c r="B1424" s="1213"/>
      <c r="C1424" s="927" t="s">
        <v>27</v>
      </c>
      <c r="D1424" s="12"/>
      <c r="E1424" s="1213" t="s">
        <v>20</v>
      </c>
      <c r="F1424" s="1213"/>
      <c r="G1424" s="1511">
        <v>45383</v>
      </c>
      <c r="H1424" s="1511"/>
      <c r="I1424" s="1511"/>
    </row>
    <row r="1425" spans="1:9" ht="15.75">
      <c r="A1425" s="1213" t="s">
        <v>15</v>
      </c>
      <c r="B1425" s="1213"/>
      <c r="C1425" s="927" t="s">
        <v>17</v>
      </c>
      <c r="D1425" s="12"/>
      <c r="E1425" s="1214" t="s">
        <v>18</v>
      </c>
      <c r="F1425" s="1215"/>
      <c r="G1425" s="1184" t="s">
        <v>701</v>
      </c>
      <c r="H1425" s="1184"/>
      <c r="I1425" s="1184"/>
    </row>
    <row r="1426" spans="1:9" ht="15.75">
      <c r="A1426" s="1213" t="s">
        <v>16</v>
      </c>
      <c r="B1426" s="1213"/>
      <c r="C1426" s="927">
        <v>90019476</v>
      </c>
      <c r="D1426" s="10"/>
      <c r="E1426" s="1206" t="s">
        <v>19</v>
      </c>
      <c r="F1426" s="1206"/>
      <c r="G1426" s="1191" t="s">
        <v>697</v>
      </c>
      <c r="H1426" s="1191"/>
      <c r="I1426" s="1191"/>
    </row>
    <row r="1427" spans="1:9" ht="15.75">
      <c r="A1427" s="1184" t="s">
        <v>0</v>
      </c>
      <c r="B1427" s="1184"/>
      <c r="C1427" s="33"/>
      <c r="D1427" s="8"/>
      <c r="E1427" s="931" t="s">
        <v>22</v>
      </c>
      <c r="F1427" s="927" t="s">
        <v>58</v>
      </c>
      <c r="G1427" s="931" t="s">
        <v>179</v>
      </c>
      <c r="H1427" s="1282" t="s">
        <v>175</v>
      </c>
      <c r="I1427" s="1282"/>
    </row>
    <row r="1428" spans="1:9" ht="15.75">
      <c r="A1428" s="1151" t="s">
        <v>1</v>
      </c>
      <c r="B1428" s="1153"/>
      <c r="C1428" s="1154"/>
      <c r="D1428" s="1512" t="s">
        <v>2</v>
      </c>
      <c r="E1428" s="1512"/>
      <c r="F1428" s="1512"/>
      <c r="G1428" s="1512"/>
      <c r="H1428" s="1513" t="s">
        <v>10</v>
      </c>
      <c r="I1428" s="1513" t="s">
        <v>11</v>
      </c>
    </row>
    <row r="1429" spans="1:9" ht="15.75">
      <c r="A1429" s="1161" t="s">
        <v>3</v>
      </c>
      <c r="B1429" s="1161" t="s">
        <v>4</v>
      </c>
      <c r="C1429" s="1163" t="s">
        <v>5</v>
      </c>
      <c r="D1429" s="1401" t="s">
        <v>6</v>
      </c>
      <c r="E1429" s="1184" t="s">
        <v>7</v>
      </c>
      <c r="F1429" s="1184"/>
      <c r="G1429" s="1184"/>
      <c r="H1429" s="1513"/>
      <c r="I1429" s="1513"/>
    </row>
    <row r="1430" spans="1:9" ht="15.75">
      <c r="A1430" s="1162"/>
      <c r="B1430" s="1162"/>
      <c r="C1430" s="1164"/>
      <c r="D1430" s="1191"/>
      <c r="E1430" s="1184" t="s">
        <v>8</v>
      </c>
      <c r="F1430" s="1184"/>
      <c r="G1430" s="98" t="s">
        <v>9</v>
      </c>
      <c r="H1430" s="1513"/>
      <c r="I1430" s="1513"/>
    </row>
    <row r="1431" spans="1:9" ht="15.75">
      <c r="A1431" s="924"/>
      <c r="B1431" s="924"/>
      <c r="C1431" s="927"/>
      <c r="D1431" s="928"/>
      <c r="E1431" s="98"/>
      <c r="F1431" s="98"/>
      <c r="G1431" s="1499" t="s">
        <v>700</v>
      </c>
      <c r="H1431" s="1190"/>
      <c r="I1431" s="1500"/>
    </row>
    <row r="1432" spans="1:9" ht="15.75">
      <c r="A1432" s="3"/>
      <c r="B1432" s="3"/>
      <c r="C1432" s="1198" t="s">
        <v>712</v>
      </c>
      <c r="D1432" s="928" t="s">
        <v>29</v>
      </c>
      <c r="E1432" s="1148" t="s">
        <v>692</v>
      </c>
      <c r="F1432" s="1283"/>
      <c r="G1432" s="1501"/>
      <c r="H1432" s="1502"/>
      <c r="I1432" s="1503"/>
    </row>
    <row r="1433" spans="1:9" ht="15.75">
      <c r="A1433" s="3"/>
      <c r="B1433" s="3"/>
      <c r="C1433" s="1505"/>
      <c r="D1433" s="29">
        <v>1540</v>
      </c>
      <c r="E1433" s="921" t="s">
        <v>611</v>
      </c>
      <c r="F1433" s="919">
        <v>17500</v>
      </c>
      <c r="G1433" s="925"/>
      <c r="H1433" s="920">
        <v>76416</v>
      </c>
      <c r="I1433" s="928"/>
    </row>
    <row r="1434" spans="1:9" ht="24">
      <c r="A1434" s="3"/>
      <c r="B1434" s="3"/>
      <c r="C1434" s="1505"/>
      <c r="D1434" s="922"/>
      <c r="E1434" s="921"/>
      <c r="F1434" s="919"/>
      <c r="G1434" s="925"/>
      <c r="H1434" s="920"/>
      <c r="I1434" s="117"/>
    </row>
    <row r="1435" spans="1:9" ht="24">
      <c r="A1435" s="3"/>
      <c r="B1435" s="3"/>
      <c r="C1435" s="1505"/>
      <c r="D1435" s="922"/>
      <c r="E1435" s="921"/>
      <c r="F1435" s="919"/>
      <c r="G1435" s="925"/>
      <c r="H1435" s="920"/>
      <c r="I1435" s="117"/>
    </row>
    <row r="1436" spans="1:9" ht="24">
      <c r="A1436" s="3"/>
      <c r="B1436" s="3"/>
      <c r="C1436" s="1505"/>
      <c r="D1436" s="922"/>
      <c r="E1436" s="921"/>
      <c r="F1436" s="919"/>
      <c r="G1436" s="925"/>
      <c r="H1436" s="920"/>
      <c r="I1436" s="117"/>
    </row>
    <row r="1437" spans="1:9" ht="24">
      <c r="A1437" s="3"/>
      <c r="B1437" s="3"/>
      <c r="C1437" s="1505"/>
      <c r="D1437" s="922"/>
      <c r="E1437" s="921"/>
      <c r="F1437" s="919"/>
      <c r="G1437" s="925"/>
      <c r="H1437" s="920"/>
      <c r="I1437" s="117"/>
    </row>
    <row r="1438" spans="1:9" ht="24">
      <c r="A1438" s="3"/>
      <c r="B1438" s="3"/>
      <c r="C1438" s="1505"/>
      <c r="D1438" s="922"/>
      <c r="E1438" s="921"/>
      <c r="F1438" s="919"/>
      <c r="G1438" s="925"/>
      <c r="H1438" s="920"/>
      <c r="I1438" s="117"/>
    </row>
    <row r="1439" spans="1:9" ht="24">
      <c r="A1439" s="3"/>
      <c r="B1439" s="3"/>
      <c r="C1439" s="1505"/>
      <c r="D1439" s="922"/>
      <c r="E1439" s="921"/>
      <c r="F1439" s="919"/>
      <c r="G1439" s="925"/>
      <c r="H1439" s="920"/>
      <c r="I1439" s="117"/>
    </row>
    <row r="1440" spans="1:9" ht="24">
      <c r="A1440" s="3"/>
      <c r="B1440" s="3"/>
      <c r="C1440" s="1505"/>
      <c r="D1440" s="922"/>
      <c r="E1440" s="921"/>
      <c r="F1440" s="919"/>
      <c r="G1440" s="925"/>
      <c r="H1440" s="920"/>
      <c r="I1440" s="117"/>
    </row>
    <row r="1441" spans="1:9" ht="24">
      <c r="A1441" s="3"/>
      <c r="B1441" s="3"/>
      <c r="C1441" s="1505"/>
      <c r="D1441" s="922"/>
      <c r="E1441" s="921"/>
      <c r="F1441" s="919"/>
      <c r="G1441" s="925"/>
      <c r="H1441" s="920"/>
      <c r="I1441" s="117"/>
    </row>
    <row r="1442" spans="1:9" ht="24">
      <c r="A1442" s="3"/>
      <c r="B1442" s="3"/>
      <c r="C1442" s="1505"/>
      <c r="D1442" s="922"/>
      <c r="E1442" s="921"/>
      <c r="F1442" s="919"/>
      <c r="G1442" s="925"/>
      <c r="H1442" s="920"/>
      <c r="I1442" s="117"/>
    </row>
    <row r="1443" spans="1:9" ht="15.75">
      <c r="A1443" s="3"/>
      <c r="B1443" s="3"/>
      <c r="C1443" s="1506"/>
      <c r="D1443" s="922"/>
      <c r="E1443" s="921"/>
      <c r="F1443" s="925"/>
      <c r="G1443" s="925"/>
      <c r="H1443" s="920"/>
      <c r="I1443" s="928"/>
    </row>
    <row r="1444" spans="1:9" ht="15.75">
      <c r="A1444" s="3"/>
      <c r="B1444" s="3"/>
      <c r="C1444" s="7"/>
      <c r="D1444" s="922"/>
      <c r="E1444" s="923"/>
      <c r="F1444" s="930"/>
      <c r="G1444" s="929"/>
      <c r="H1444" s="1507"/>
      <c r="I1444" s="1508"/>
    </row>
    <row r="1445" spans="1:9" ht="15.75">
      <c r="A1445" s="15"/>
      <c r="B1445" s="15"/>
      <c r="C1445" s="167"/>
      <c r="D1445" s="932"/>
      <c r="E1445" s="169"/>
      <c r="F1445" s="170"/>
      <c r="G1445" s="170"/>
      <c r="H1445" s="171"/>
      <c r="I1445" s="167"/>
    </row>
    <row r="1447" spans="1:9" ht="18.75">
      <c r="A1447" s="1140" t="s">
        <v>12</v>
      </c>
      <c r="B1447" s="1140"/>
      <c r="C1447" s="1140"/>
      <c r="D1447" s="1141" t="s">
        <v>588</v>
      </c>
      <c r="E1447" s="1141"/>
      <c r="F1447" s="1141"/>
      <c r="G1447" s="926" t="s">
        <v>13</v>
      </c>
      <c r="H1447" s="926"/>
      <c r="I1447" s="926"/>
    </row>
    <row r="1448" spans="1:9" ht="66.75" customHeight="1">
      <c r="A1448" s="1510" t="s">
        <v>685</v>
      </c>
      <c r="B1448" s="1510"/>
      <c r="C1448" s="1510"/>
      <c r="D1448" s="1510"/>
      <c r="E1448" s="1510"/>
      <c r="F1448" s="1510"/>
      <c r="G1448" s="1510"/>
      <c r="H1448" s="1510"/>
      <c r="I1448" s="1510"/>
    </row>
    <row r="1449" spans="1:9" ht="15.75">
      <c r="A1449" s="1160" t="s">
        <v>23</v>
      </c>
      <c r="B1449" s="1160"/>
      <c r="C1449" s="166">
        <v>45398</v>
      </c>
      <c r="D1449" s="10"/>
      <c r="E1449" s="1206" t="s">
        <v>21</v>
      </c>
      <c r="F1449" s="1206"/>
      <c r="G1449" s="1219"/>
      <c r="H1449" s="1219"/>
      <c r="I1449" s="1219"/>
    </row>
    <row r="1450" spans="1:9" ht="15.75">
      <c r="A1450" s="1213" t="s">
        <v>26</v>
      </c>
      <c r="B1450" s="1213"/>
      <c r="C1450" s="927" t="s">
        <v>27</v>
      </c>
      <c r="D1450" s="12"/>
      <c r="E1450" s="1213" t="s">
        <v>20</v>
      </c>
      <c r="F1450" s="1213"/>
      <c r="G1450" s="1511">
        <v>45383</v>
      </c>
      <c r="H1450" s="1511"/>
      <c r="I1450" s="1511"/>
    </row>
    <row r="1451" spans="1:9" ht="15.75">
      <c r="A1451" s="1213" t="s">
        <v>15</v>
      </c>
      <c r="B1451" s="1213"/>
      <c r="C1451" s="927" t="s">
        <v>17</v>
      </c>
      <c r="D1451" s="12"/>
      <c r="E1451" s="1214" t="s">
        <v>18</v>
      </c>
      <c r="F1451" s="1215"/>
      <c r="G1451" s="1184" t="s">
        <v>702</v>
      </c>
      <c r="H1451" s="1184"/>
      <c r="I1451" s="1184"/>
    </row>
    <row r="1452" spans="1:9" ht="15.75">
      <c r="A1452" s="1213" t="s">
        <v>16</v>
      </c>
      <c r="B1452" s="1213"/>
      <c r="C1452" s="927">
        <v>90018026</v>
      </c>
      <c r="D1452" s="10"/>
      <c r="E1452" s="1206" t="s">
        <v>19</v>
      </c>
      <c r="F1452" s="1206"/>
      <c r="G1452" s="1191" t="s">
        <v>703</v>
      </c>
      <c r="H1452" s="1191"/>
      <c r="I1452" s="1191"/>
    </row>
    <row r="1453" spans="1:9" ht="15.75">
      <c r="A1453" s="1184" t="s">
        <v>0</v>
      </c>
      <c r="B1453" s="1184"/>
      <c r="C1453" s="33"/>
      <c r="D1453" s="8"/>
      <c r="E1453" s="931" t="s">
        <v>22</v>
      </c>
      <c r="F1453" s="927" t="s">
        <v>58</v>
      </c>
      <c r="G1453" s="931" t="s">
        <v>179</v>
      </c>
      <c r="H1453" s="1282" t="s">
        <v>175</v>
      </c>
      <c r="I1453" s="1282"/>
    </row>
    <row r="1454" spans="1:9" ht="15.75">
      <c r="A1454" s="1151" t="s">
        <v>1</v>
      </c>
      <c r="B1454" s="1153"/>
      <c r="C1454" s="1154"/>
      <c r="D1454" s="1512" t="s">
        <v>2</v>
      </c>
      <c r="E1454" s="1512"/>
      <c r="F1454" s="1512"/>
      <c r="G1454" s="1512"/>
      <c r="H1454" s="1513" t="s">
        <v>10</v>
      </c>
      <c r="I1454" s="1513" t="s">
        <v>11</v>
      </c>
    </row>
    <row r="1455" spans="1:9" ht="15.75">
      <c r="A1455" s="1161" t="s">
        <v>3</v>
      </c>
      <c r="B1455" s="1161" t="s">
        <v>4</v>
      </c>
      <c r="C1455" s="1163" t="s">
        <v>5</v>
      </c>
      <c r="D1455" s="1401" t="s">
        <v>6</v>
      </c>
      <c r="E1455" s="1184" t="s">
        <v>7</v>
      </c>
      <c r="F1455" s="1184"/>
      <c r="G1455" s="1184"/>
      <c r="H1455" s="1513"/>
      <c r="I1455" s="1513"/>
    </row>
    <row r="1456" spans="1:9" ht="15.75">
      <c r="A1456" s="1162"/>
      <c r="B1456" s="1162"/>
      <c r="C1456" s="1164"/>
      <c r="D1456" s="1191"/>
      <c r="E1456" s="1184" t="s">
        <v>8</v>
      </c>
      <c r="F1456" s="1184"/>
      <c r="G1456" s="98" t="s">
        <v>9</v>
      </c>
      <c r="H1456" s="1513"/>
      <c r="I1456" s="1513"/>
    </row>
    <row r="1457" spans="1:9" ht="15.75">
      <c r="A1457" s="924"/>
      <c r="B1457" s="924"/>
      <c r="C1457" s="927"/>
      <c r="D1457" s="928"/>
      <c r="E1457" s="98"/>
      <c r="F1457" s="98"/>
      <c r="G1457" s="1499" t="s">
        <v>704</v>
      </c>
      <c r="H1457" s="1190"/>
      <c r="I1457" s="1500"/>
    </row>
    <row r="1458" spans="1:9" ht="15.75">
      <c r="A1458" s="3"/>
      <c r="B1458" s="3"/>
      <c r="C1458" s="1198"/>
      <c r="D1458" s="928" t="s">
        <v>29</v>
      </c>
      <c r="E1458" s="1148" t="s">
        <v>692</v>
      </c>
      <c r="F1458" s="1283"/>
      <c r="G1458" s="1501"/>
      <c r="H1458" s="1502"/>
      <c r="I1458" s="1503"/>
    </row>
    <row r="1459" spans="1:9" ht="15.75">
      <c r="A1459" s="3"/>
      <c r="B1459" s="3"/>
      <c r="C1459" s="1505"/>
      <c r="D1459" s="29">
        <v>1540</v>
      </c>
      <c r="E1459" s="921" t="s">
        <v>611</v>
      </c>
      <c r="F1459" s="919">
        <v>17500</v>
      </c>
      <c r="G1459" s="925"/>
      <c r="H1459" s="920">
        <v>48548</v>
      </c>
      <c r="I1459" s="928"/>
    </row>
    <row r="1460" spans="1:9" ht="24">
      <c r="A1460" s="3"/>
      <c r="B1460" s="3"/>
      <c r="C1460" s="1505"/>
      <c r="D1460" s="922"/>
      <c r="E1460" s="921"/>
      <c r="F1460" s="919"/>
      <c r="G1460" s="925"/>
      <c r="H1460" s="920"/>
      <c r="I1460" s="117"/>
    </row>
    <row r="1461" spans="1:9" ht="24">
      <c r="A1461" s="3"/>
      <c r="B1461" s="3"/>
      <c r="C1461" s="1505"/>
      <c r="D1461" s="922"/>
      <c r="E1461" s="921"/>
      <c r="F1461" s="919"/>
      <c r="G1461" s="925"/>
      <c r="H1461" s="920"/>
      <c r="I1461" s="117"/>
    </row>
    <row r="1462" spans="1:9" ht="24">
      <c r="A1462" s="3"/>
      <c r="B1462" s="3"/>
      <c r="C1462" s="1505"/>
      <c r="D1462" s="922"/>
      <c r="E1462" s="921"/>
      <c r="F1462" s="919"/>
      <c r="G1462" s="925"/>
      <c r="H1462" s="920"/>
      <c r="I1462" s="117"/>
    </row>
    <row r="1463" spans="1:9" ht="24">
      <c r="A1463" s="3"/>
      <c r="B1463" s="3"/>
      <c r="C1463" s="1505"/>
      <c r="D1463" s="922"/>
      <c r="E1463" s="921"/>
      <c r="F1463" s="919"/>
      <c r="G1463" s="925"/>
      <c r="H1463" s="920"/>
      <c r="I1463" s="117"/>
    </row>
    <row r="1464" spans="1:9" ht="24">
      <c r="A1464" s="3"/>
      <c r="B1464" s="3"/>
      <c r="C1464" s="1505"/>
      <c r="D1464" s="922"/>
      <c r="E1464" s="921"/>
      <c r="F1464" s="919"/>
      <c r="G1464" s="925"/>
      <c r="H1464" s="920"/>
      <c r="I1464" s="117"/>
    </row>
    <row r="1465" spans="1:9" ht="24">
      <c r="A1465" s="3"/>
      <c r="B1465" s="3"/>
      <c r="C1465" s="1505"/>
      <c r="D1465" s="922"/>
      <c r="E1465" s="921"/>
      <c r="F1465" s="919"/>
      <c r="G1465" s="925"/>
      <c r="H1465" s="920"/>
      <c r="I1465" s="117"/>
    </row>
    <row r="1466" spans="1:9" ht="24">
      <c r="A1466" s="3"/>
      <c r="B1466" s="3"/>
      <c r="C1466" s="1505"/>
      <c r="D1466" s="922"/>
      <c r="E1466" s="921"/>
      <c r="F1466" s="919"/>
      <c r="G1466" s="925"/>
      <c r="H1466" s="920"/>
      <c r="I1466" s="117"/>
    </row>
    <row r="1467" spans="1:9" ht="24">
      <c r="A1467" s="3"/>
      <c r="B1467" s="3"/>
      <c r="C1467" s="1505"/>
      <c r="D1467" s="922"/>
      <c r="E1467" s="921"/>
      <c r="F1467" s="919"/>
      <c r="G1467" s="925"/>
      <c r="H1467" s="920"/>
      <c r="I1467" s="117"/>
    </row>
    <row r="1468" spans="1:9" ht="24">
      <c r="A1468" s="3"/>
      <c r="B1468" s="3"/>
      <c r="C1468" s="1505"/>
      <c r="D1468" s="922"/>
      <c r="E1468" s="921"/>
      <c r="F1468" s="919"/>
      <c r="G1468" s="925"/>
      <c r="H1468" s="920"/>
      <c r="I1468" s="117"/>
    </row>
    <row r="1469" spans="1:9" ht="15.75">
      <c r="A1469" s="3"/>
      <c r="B1469" s="3"/>
      <c r="C1469" s="1506"/>
      <c r="D1469" s="922"/>
      <c r="E1469" s="921"/>
      <c r="F1469" s="925"/>
      <c r="G1469" s="925"/>
      <c r="H1469" s="920"/>
      <c r="I1469" s="928"/>
    </row>
    <row r="1470" spans="1:9" ht="15.75">
      <c r="A1470" s="3"/>
      <c r="B1470" s="3"/>
      <c r="C1470" s="7"/>
      <c r="D1470" s="922"/>
      <c r="E1470" s="923"/>
      <c r="F1470" s="930"/>
      <c r="G1470" s="929"/>
      <c r="H1470" s="1507"/>
      <c r="I1470" s="1508"/>
    </row>
    <row r="1471" spans="1:9" ht="15.75">
      <c r="A1471" s="15"/>
      <c r="B1471" s="15"/>
      <c r="C1471" s="167"/>
      <c r="D1471" s="932"/>
      <c r="E1471" s="169"/>
      <c r="F1471" s="170"/>
      <c r="G1471" s="170"/>
      <c r="H1471" s="171"/>
      <c r="I1471" s="167"/>
    </row>
    <row r="1473" spans="1:9" ht="18.75">
      <c r="A1473" s="1140" t="s">
        <v>12</v>
      </c>
      <c r="B1473" s="1140"/>
      <c r="C1473" s="1140"/>
      <c r="D1473" s="1141" t="s">
        <v>588</v>
      </c>
      <c r="E1473" s="1141"/>
      <c r="F1473" s="1141"/>
      <c r="G1473" s="926" t="s">
        <v>13</v>
      </c>
      <c r="H1473" s="926"/>
      <c r="I1473" s="926"/>
    </row>
    <row r="1475" spans="1:9" ht="67.5" customHeight="1">
      <c r="A1475" s="1510" t="s">
        <v>708</v>
      </c>
      <c r="B1475" s="1510"/>
      <c r="C1475" s="1510"/>
      <c r="D1475" s="1510"/>
      <c r="E1475" s="1510"/>
      <c r="F1475" s="1510"/>
      <c r="G1475" s="1510"/>
      <c r="H1475" s="1510"/>
      <c r="I1475" s="1510"/>
    </row>
    <row r="1476" spans="1:9" ht="15.75">
      <c r="A1476" s="1160" t="s">
        <v>23</v>
      </c>
      <c r="B1476" s="1160"/>
      <c r="C1476" s="166">
        <v>45400</v>
      </c>
      <c r="D1476" s="10"/>
      <c r="E1476" s="1206" t="s">
        <v>21</v>
      </c>
      <c r="F1476" s="1206"/>
      <c r="G1476" s="1219"/>
      <c r="H1476" s="1219"/>
      <c r="I1476" s="1219"/>
    </row>
    <row r="1477" spans="1:9" ht="15.75">
      <c r="A1477" s="1213" t="s">
        <v>26</v>
      </c>
      <c r="B1477" s="1213"/>
      <c r="C1477" s="941" t="s">
        <v>27</v>
      </c>
      <c r="D1477" s="12"/>
      <c r="E1477" s="1213" t="s">
        <v>20</v>
      </c>
      <c r="F1477" s="1213"/>
      <c r="G1477" s="1511">
        <v>45383</v>
      </c>
      <c r="H1477" s="1511"/>
      <c r="I1477" s="1511"/>
    </row>
    <row r="1478" spans="1:9" ht="15.75">
      <c r="A1478" s="1213" t="s">
        <v>15</v>
      </c>
      <c r="B1478" s="1213"/>
      <c r="C1478" s="941" t="s">
        <v>17</v>
      </c>
      <c r="D1478" s="12"/>
      <c r="E1478" s="1214" t="s">
        <v>18</v>
      </c>
      <c r="F1478" s="1215"/>
      <c r="G1478" s="1184" t="s">
        <v>706</v>
      </c>
      <c r="H1478" s="1184"/>
      <c r="I1478" s="1184"/>
    </row>
    <row r="1479" spans="1:9" ht="15.75">
      <c r="A1479" s="1213" t="s">
        <v>16</v>
      </c>
      <c r="B1479" s="1213"/>
      <c r="C1479" s="941">
        <v>90034699</v>
      </c>
      <c r="D1479" s="10"/>
      <c r="E1479" s="1206" t="s">
        <v>19</v>
      </c>
      <c r="F1479" s="1206"/>
      <c r="G1479" s="1191" t="s">
        <v>707</v>
      </c>
      <c r="H1479" s="1191"/>
      <c r="I1479" s="1191"/>
    </row>
    <row r="1480" spans="1:9" ht="15.75">
      <c r="A1480" s="1184" t="s">
        <v>0</v>
      </c>
      <c r="B1480" s="1184"/>
      <c r="C1480" s="33"/>
      <c r="D1480" s="8"/>
      <c r="E1480" s="943" t="s">
        <v>22</v>
      </c>
      <c r="F1480" s="941" t="s">
        <v>209</v>
      </c>
      <c r="G1480" s="943" t="s">
        <v>179</v>
      </c>
      <c r="H1480" s="1282" t="s">
        <v>175</v>
      </c>
      <c r="I1480" s="1282"/>
    </row>
    <row r="1481" spans="1:9" ht="15.75">
      <c r="A1481" s="1151" t="s">
        <v>1</v>
      </c>
      <c r="B1481" s="1153"/>
      <c r="C1481" s="1154"/>
      <c r="D1481" s="1512" t="s">
        <v>2</v>
      </c>
      <c r="E1481" s="1512"/>
      <c r="F1481" s="1512"/>
      <c r="G1481" s="1512"/>
      <c r="H1481" s="1513" t="s">
        <v>10</v>
      </c>
      <c r="I1481" s="1513" t="s">
        <v>11</v>
      </c>
    </row>
    <row r="1482" spans="1:9" ht="15.75">
      <c r="A1482" s="1161" t="s">
        <v>3</v>
      </c>
      <c r="B1482" s="1161" t="s">
        <v>4</v>
      </c>
      <c r="C1482" s="1163" t="s">
        <v>5</v>
      </c>
      <c r="D1482" s="1401" t="s">
        <v>6</v>
      </c>
      <c r="E1482" s="1184" t="s">
        <v>7</v>
      </c>
      <c r="F1482" s="1184"/>
      <c r="G1482" s="1184"/>
      <c r="H1482" s="1513"/>
      <c r="I1482" s="1513"/>
    </row>
    <row r="1483" spans="1:9" ht="15.75">
      <c r="A1483" s="1162"/>
      <c r="B1483" s="1162"/>
      <c r="C1483" s="1164"/>
      <c r="D1483" s="1191"/>
      <c r="E1483" s="1184" t="s">
        <v>8</v>
      </c>
      <c r="F1483" s="1184"/>
      <c r="G1483" s="98" t="s">
        <v>9</v>
      </c>
      <c r="H1483" s="1513"/>
      <c r="I1483" s="1513"/>
    </row>
    <row r="1484" spans="1:9" ht="15.75">
      <c r="A1484" s="938"/>
      <c r="B1484" s="938"/>
      <c r="C1484" s="941"/>
      <c r="D1484" s="942"/>
      <c r="E1484" s="98"/>
      <c r="F1484" s="98"/>
      <c r="G1484" s="1499" t="s">
        <v>705</v>
      </c>
      <c r="H1484" s="1190"/>
      <c r="I1484" s="1500"/>
    </row>
    <row r="1485" spans="1:9" ht="15.75">
      <c r="A1485" s="3"/>
      <c r="B1485" s="3"/>
      <c r="C1485" s="1198"/>
      <c r="D1485" s="942" t="s">
        <v>29</v>
      </c>
      <c r="E1485" s="1148" t="s">
        <v>692</v>
      </c>
      <c r="F1485" s="1283"/>
      <c r="G1485" s="1501"/>
      <c r="H1485" s="1502"/>
      <c r="I1485" s="1503"/>
    </row>
    <row r="1486" spans="1:9" ht="15.75">
      <c r="A1486" s="3"/>
      <c r="B1486" s="3"/>
      <c r="C1486" s="1505"/>
      <c r="D1486" s="29">
        <v>1540</v>
      </c>
      <c r="E1486" s="935" t="s">
        <v>611</v>
      </c>
      <c r="F1486" s="933">
        <v>17500</v>
      </c>
      <c r="G1486" s="939"/>
      <c r="H1486" s="934">
        <v>36695</v>
      </c>
      <c r="I1486" s="942"/>
    </row>
    <row r="1487" spans="1:9" ht="24">
      <c r="A1487" s="3"/>
      <c r="B1487" s="3"/>
      <c r="C1487" s="1505"/>
      <c r="D1487" s="936"/>
      <c r="E1487" s="935"/>
      <c r="F1487" s="933"/>
      <c r="G1487" s="939"/>
      <c r="H1487" s="934"/>
      <c r="I1487" s="117"/>
    </row>
    <row r="1488" spans="1:9" ht="24">
      <c r="A1488" s="3"/>
      <c r="B1488" s="3"/>
      <c r="C1488" s="1505"/>
      <c r="D1488" s="936"/>
      <c r="E1488" s="935"/>
      <c r="F1488" s="933"/>
      <c r="G1488" s="939"/>
      <c r="H1488" s="934"/>
      <c r="I1488" s="117"/>
    </row>
    <row r="1489" spans="1:9" ht="24">
      <c r="A1489" s="3"/>
      <c r="B1489" s="3"/>
      <c r="C1489" s="1505"/>
      <c r="D1489" s="936"/>
      <c r="E1489" s="935"/>
      <c r="F1489" s="933"/>
      <c r="G1489" s="939"/>
      <c r="H1489" s="934"/>
      <c r="I1489" s="117"/>
    </row>
    <row r="1490" spans="1:9" ht="24">
      <c r="A1490" s="3"/>
      <c r="B1490" s="3"/>
      <c r="C1490" s="1505"/>
      <c r="D1490" s="936"/>
      <c r="E1490" s="935"/>
      <c r="F1490" s="933"/>
      <c r="G1490" s="939"/>
      <c r="H1490" s="934"/>
      <c r="I1490" s="117"/>
    </row>
    <row r="1491" spans="1:9" ht="24">
      <c r="A1491" s="3"/>
      <c r="B1491" s="3"/>
      <c r="C1491" s="1505"/>
      <c r="D1491" s="936"/>
      <c r="E1491" s="935"/>
      <c r="F1491" s="933"/>
      <c r="G1491" s="939"/>
      <c r="H1491" s="934"/>
      <c r="I1491" s="117"/>
    </row>
    <row r="1492" spans="1:9" ht="24">
      <c r="A1492" s="3"/>
      <c r="B1492" s="3"/>
      <c r="C1492" s="1505"/>
      <c r="D1492" s="936"/>
      <c r="E1492" s="935"/>
      <c r="F1492" s="933"/>
      <c r="G1492" s="939"/>
      <c r="H1492" s="934"/>
      <c r="I1492" s="117"/>
    </row>
    <row r="1493" spans="1:9" ht="24">
      <c r="A1493" s="3"/>
      <c r="B1493" s="3"/>
      <c r="C1493" s="1505"/>
      <c r="D1493" s="936"/>
      <c r="E1493" s="935"/>
      <c r="F1493" s="933"/>
      <c r="G1493" s="939"/>
      <c r="H1493" s="934"/>
      <c r="I1493" s="117"/>
    </row>
    <row r="1494" spans="1:9" ht="24">
      <c r="A1494" s="3"/>
      <c r="B1494" s="3"/>
      <c r="C1494" s="1505"/>
      <c r="D1494" s="936"/>
      <c r="E1494" s="935"/>
      <c r="F1494" s="933"/>
      <c r="G1494" s="939"/>
      <c r="H1494" s="934"/>
      <c r="I1494" s="117"/>
    </row>
    <row r="1495" spans="1:9" ht="24">
      <c r="A1495" s="3"/>
      <c r="B1495" s="3"/>
      <c r="C1495" s="1505"/>
      <c r="D1495" s="936"/>
      <c r="E1495" s="935"/>
      <c r="F1495" s="933"/>
      <c r="G1495" s="939"/>
      <c r="H1495" s="934"/>
      <c r="I1495" s="117"/>
    </row>
    <row r="1496" spans="1:9" ht="15.75">
      <c r="A1496" s="3"/>
      <c r="B1496" s="3"/>
      <c r="C1496" s="1506"/>
      <c r="D1496" s="936"/>
      <c r="E1496" s="935"/>
      <c r="F1496" s="939"/>
      <c r="G1496" s="939"/>
      <c r="H1496" s="934"/>
      <c r="I1496" s="942"/>
    </row>
    <row r="1497" spans="1:9" ht="15.75">
      <c r="A1497" s="3"/>
      <c r="B1497" s="3"/>
      <c r="C1497" s="7"/>
      <c r="D1497" s="936"/>
      <c r="E1497" s="937"/>
      <c r="F1497" s="945"/>
      <c r="G1497" s="944"/>
      <c r="H1497" s="1507"/>
      <c r="I1497" s="1508"/>
    </row>
    <row r="1498" spans="1:9" ht="15.75">
      <c r="A1498" s="15"/>
      <c r="B1498" s="15"/>
      <c r="C1498" s="167"/>
      <c r="D1498" s="946"/>
      <c r="E1498" s="169"/>
      <c r="F1498" s="170"/>
      <c r="G1498" s="170"/>
      <c r="H1498" s="171"/>
      <c r="I1498" s="167"/>
    </row>
    <row r="1499" spans="1:9" ht="18.75">
      <c r="A1499" s="1140" t="s">
        <v>12</v>
      </c>
      <c r="B1499" s="1140"/>
      <c r="C1499" s="1140"/>
      <c r="D1499" s="1141" t="s">
        <v>588</v>
      </c>
      <c r="E1499" s="1141"/>
      <c r="F1499" s="1141"/>
      <c r="G1499" s="940" t="s">
        <v>13</v>
      </c>
      <c r="H1499" s="940"/>
    </row>
    <row r="1500" spans="1:9" ht="18.75">
      <c r="A1500" s="1140"/>
      <c r="B1500" s="1140"/>
      <c r="C1500" s="1140"/>
      <c r="D1500" s="1141"/>
      <c r="E1500" s="1141"/>
      <c r="F1500" s="1141"/>
      <c r="G1500" s="940"/>
      <c r="H1500" s="940"/>
      <c r="I1500" s="940"/>
    </row>
    <row r="1501" spans="1:9" ht="18.75">
      <c r="A1501" s="1140"/>
      <c r="B1501" s="1140"/>
      <c r="C1501" s="1140"/>
      <c r="D1501" s="1141"/>
      <c r="E1501" s="1141"/>
      <c r="F1501" s="1141"/>
      <c r="G1501" s="940"/>
      <c r="H1501" s="940"/>
    </row>
    <row r="1502" spans="1:9" ht="66.75" customHeight="1">
      <c r="A1502" s="1510" t="s">
        <v>711</v>
      </c>
      <c r="B1502" s="1510"/>
      <c r="C1502" s="1510"/>
      <c r="D1502" s="1510"/>
      <c r="E1502" s="1510"/>
      <c r="F1502" s="1510"/>
      <c r="G1502" s="1510"/>
      <c r="H1502" s="1510"/>
      <c r="I1502" s="1510"/>
    </row>
    <row r="1503" spans="1:9" ht="15.75">
      <c r="A1503" s="1160" t="s">
        <v>23</v>
      </c>
      <c r="B1503" s="1160"/>
      <c r="C1503" s="166">
        <v>45398</v>
      </c>
      <c r="D1503" s="10"/>
      <c r="E1503" s="1206" t="s">
        <v>21</v>
      </c>
      <c r="F1503" s="1206"/>
      <c r="G1503" s="1219"/>
      <c r="H1503" s="1219"/>
      <c r="I1503" s="1219"/>
    </row>
    <row r="1504" spans="1:9" ht="15.75">
      <c r="A1504" s="1213" t="s">
        <v>26</v>
      </c>
      <c r="B1504" s="1213"/>
      <c r="C1504" s="941" t="s">
        <v>27</v>
      </c>
      <c r="D1504" s="12"/>
      <c r="E1504" s="1213" t="s">
        <v>20</v>
      </c>
      <c r="F1504" s="1213"/>
      <c r="G1504" s="1511">
        <v>45383</v>
      </c>
      <c r="H1504" s="1511"/>
      <c r="I1504" s="1511"/>
    </row>
    <row r="1505" spans="1:9" ht="15.75">
      <c r="A1505" s="1213" t="s">
        <v>15</v>
      </c>
      <c r="B1505" s="1213"/>
      <c r="C1505" s="941" t="s">
        <v>17</v>
      </c>
      <c r="D1505" s="12"/>
      <c r="E1505" s="1214" t="s">
        <v>18</v>
      </c>
      <c r="F1505" s="1215"/>
      <c r="G1505" s="1184" t="s">
        <v>710</v>
      </c>
      <c r="H1505" s="1184"/>
      <c r="I1505" s="1184"/>
    </row>
    <row r="1506" spans="1:9" ht="15.75">
      <c r="A1506" s="1213" t="s">
        <v>16</v>
      </c>
      <c r="B1506" s="1213"/>
      <c r="C1506" s="941">
        <v>90016630</v>
      </c>
      <c r="D1506" s="10"/>
      <c r="E1506" s="1206" t="s">
        <v>19</v>
      </c>
      <c r="F1506" s="1206"/>
      <c r="G1506" s="1191" t="s">
        <v>697</v>
      </c>
      <c r="H1506" s="1191"/>
      <c r="I1506" s="1191"/>
    </row>
    <row r="1507" spans="1:9" ht="15.75">
      <c r="A1507" s="1184" t="s">
        <v>0</v>
      </c>
      <c r="B1507" s="1184"/>
      <c r="C1507" s="33"/>
      <c r="D1507" s="8"/>
      <c r="E1507" s="943" t="s">
        <v>22</v>
      </c>
      <c r="F1507" s="941" t="s">
        <v>58</v>
      </c>
      <c r="G1507" s="943" t="s">
        <v>179</v>
      </c>
      <c r="H1507" s="1282" t="s">
        <v>175</v>
      </c>
      <c r="I1507" s="1282"/>
    </row>
    <row r="1508" spans="1:9" ht="15.75">
      <c r="A1508" s="1151" t="s">
        <v>1</v>
      </c>
      <c r="B1508" s="1153"/>
      <c r="C1508" s="1154"/>
      <c r="D1508" s="1512" t="s">
        <v>2</v>
      </c>
      <c r="E1508" s="1512"/>
      <c r="F1508" s="1512"/>
      <c r="G1508" s="1512"/>
      <c r="H1508" s="1513" t="s">
        <v>10</v>
      </c>
      <c r="I1508" s="1513" t="s">
        <v>11</v>
      </c>
    </row>
    <row r="1509" spans="1:9" ht="15.75">
      <c r="A1509" s="1161" t="s">
        <v>3</v>
      </c>
      <c r="B1509" s="1161" t="s">
        <v>4</v>
      </c>
      <c r="C1509" s="1163" t="s">
        <v>5</v>
      </c>
      <c r="D1509" s="1401" t="s">
        <v>6</v>
      </c>
      <c r="E1509" s="1184" t="s">
        <v>7</v>
      </c>
      <c r="F1509" s="1184"/>
      <c r="G1509" s="1184"/>
      <c r="H1509" s="1513"/>
      <c r="I1509" s="1513"/>
    </row>
    <row r="1510" spans="1:9" ht="15.75">
      <c r="A1510" s="1162"/>
      <c r="B1510" s="1162"/>
      <c r="C1510" s="1164"/>
      <c r="D1510" s="1191"/>
      <c r="E1510" s="1184" t="s">
        <v>8</v>
      </c>
      <c r="F1510" s="1184"/>
      <c r="G1510" s="98" t="s">
        <v>9</v>
      </c>
      <c r="H1510" s="1513"/>
      <c r="I1510" s="1513"/>
    </row>
    <row r="1511" spans="1:9" ht="15.75">
      <c r="A1511" s="938"/>
      <c r="B1511" s="938"/>
      <c r="C1511" s="941"/>
      <c r="D1511" s="942"/>
      <c r="E1511" s="98"/>
      <c r="F1511" s="98"/>
      <c r="G1511" s="1499"/>
      <c r="H1511" s="1190"/>
      <c r="I1511" s="1500"/>
    </row>
    <row r="1512" spans="1:9" ht="15.75">
      <c r="A1512" s="3"/>
      <c r="B1512" s="3"/>
      <c r="C1512" s="1198"/>
      <c r="D1512" s="942" t="s">
        <v>29</v>
      </c>
      <c r="E1512" s="1148" t="s">
        <v>692</v>
      </c>
      <c r="F1512" s="1283"/>
      <c r="G1512" s="1501"/>
      <c r="H1512" s="1502"/>
      <c r="I1512" s="1503"/>
    </row>
    <row r="1513" spans="1:9" ht="15.75">
      <c r="A1513" s="3"/>
      <c r="B1513" s="3"/>
      <c r="C1513" s="1505"/>
      <c r="D1513" s="29">
        <v>1540</v>
      </c>
      <c r="E1513" s="935" t="s">
        <v>611</v>
      </c>
      <c r="F1513" s="933">
        <v>17500</v>
      </c>
      <c r="G1513" s="939"/>
      <c r="H1513" s="934">
        <v>76416</v>
      </c>
      <c r="I1513" s="942"/>
    </row>
    <row r="1514" spans="1:9" ht="24">
      <c r="A1514" s="3"/>
      <c r="B1514" s="3"/>
      <c r="C1514" s="1505"/>
      <c r="D1514" s="936"/>
      <c r="E1514" s="935"/>
      <c r="F1514" s="933"/>
      <c r="G1514" s="939"/>
      <c r="H1514" s="934"/>
      <c r="I1514" s="117"/>
    </row>
    <row r="1515" spans="1:9" ht="24">
      <c r="A1515" s="3"/>
      <c r="B1515" s="3"/>
      <c r="C1515" s="1505"/>
      <c r="D1515" s="936"/>
      <c r="E1515" s="935"/>
      <c r="F1515" s="933"/>
      <c r="G1515" s="939"/>
      <c r="H1515" s="934"/>
      <c r="I1515" s="117"/>
    </row>
    <row r="1516" spans="1:9" ht="24">
      <c r="A1516" s="3"/>
      <c r="B1516" s="3"/>
      <c r="C1516" s="1505"/>
      <c r="D1516" s="936"/>
      <c r="E1516" s="935"/>
      <c r="F1516" s="933"/>
      <c r="G1516" s="939"/>
      <c r="H1516" s="934"/>
      <c r="I1516" s="117"/>
    </row>
    <row r="1517" spans="1:9" ht="24">
      <c r="A1517" s="3"/>
      <c r="B1517" s="3"/>
      <c r="C1517" s="1505"/>
      <c r="D1517" s="936"/>
      <c r="E1517" s="935"/>
      <c r="F1517" s="933"/>
      <c r="G1517" s="939"/>
      <c r="H1517" s="934"/>
      <c r="I1517" s="117"/>
    </row>
    <row r="1518" spans="1:9" ht="24">
      <c r="A1518" s="3"/>
      <c r="B1518" s="3"/>
      <c r="C1518" s="1505"/>
      <c r="D1518" s="936"/>
      <c r="E1518" s="935"/>
      <c r="F1518" s="933"/>
      <c r="G1518" s="939"/>
      <c r="H1518" s="934"/>
      <c r="I1518" s="117"/>
    </row>
    <row r="1519" spans="1:9" ht="21" customHeight="1">
      <c r="A1519" s="3"/>
      <c r="B1519" s="3"/>
      <c r="C1519" s="1505"/>
      <c r="D1519" s="936"/>
      <c r="E1519" s="935"/>
      <c r="F1519" s="933"/>
      <c r="G1519" s="939"/>
      <c r="H1519" s="934"/>
      <c r="I1519" s="117"/>
    </row>
    <row r="1520" spans="1:9" ht="19.5" customHeight="1">
      <c r="A1520" s="3"/>
      <c r="B1520" s="3"/>
      <c r="C1520" s="1505"/>
      <c r="D1520" s="936"/>
      <c r="E1520" s="935"/>
      <c r="F1520" s="933"/>
      <c r="G1520" s="939"/>
      <c r="H1520" s="934"/>
      <c r="I1520" s="117"/>
    </row>
    <row r="1521" spans="1:9" ht="17.25" customHeight="1">
      <c r="A1521" s="3"/>
      <c r="B1521" s="3"/>
      <c r="C1521" s="1505"/>
      <c r="D1521" s="936"/>
      <c r="E1521" s="935"/>
      <c r="F1521" s="933"/>
      <c r="G1521" s="939"/>
      <c r="H1521" s="934"/>
      <c r="I1521" s="117"/>
    </row>
    <row r="1522" spans="1:9" ht="15" customHeight="1">
      <c r="A1522" s="3"/>
      <c r="B1522" s="3"/>
      <c r="C1522" s="1505"/>
      <c r="D1522" s="936"/>
      <c r="E1522" s="935"/>
      <c r="F1522" s="933"/>
      <c r="G1522" s="939"/>
      <c r="H1522" s="934"/>
      <c r="I1522" s="117"/>
    </row>
    <row r="1523" spans="1:9" ht="15.75">
      <c r="A1523" s="3"/>
      <c r="B1523" s="3"/>
      <c r="C1523" s="1506"/>
      <c r="D1523" s="936"/>
      <c r="E1523" s="935"/>
      <c r="F1523" s="939"/>
      <c r="G1523" s="939"/>
      <c r="H1523" s="934"/>
      <c r="I1523" s="942"/>
    </row>
    <row r="1524" spans="1:9" ht="9" customHeight="1">
      <c r="A1524" s="3"/>
      <c r="B1524" s="3"/>
      <c r="C1524" s="7"/>
      <c r="D1524" s="936"/>
      <c r="E1524" s="937"/>
      <c r="F1524" s="945"/>
      <c r="G1524" s="944"/>
      <c r="H1524" s="1507"/>
      <c r="I1524" s="1508"/>
    </row>
    <row r="1525" spans="1:9" ht="13.5" customHeight="1">
      <c r="A1525" s="15"/>
      <c r="B1525" s="15"/>
      <c r="C1525" s="167"/>
      <c r="D1525" s="946"/>
      <c r="E1525" s="169"/>
      <c r="F1525" s="170"/>
      <c r="G1525" s="170"/>
      <c r="H1525" s="171"/>
      <c r="I1525" s="167"/>
    </row>
    <row r="1526" spans="1:9" hidden="1"/>
    <row r="1527" spans="1:9" ht="18.75">
      <c r="A1527" s="1140" t="s">
        <v>12</v>
      </c>
      <c r="B1527" s="1140"/>
      <c r="C1527" s="1140"/>
      <c r="D1527" s="1141" t="s">
        <v>588</v>
      </c>
      <c r="E1527" s="1141"/>
      <c r="F1527" s="1141"/>
      <c r="G1527" s="940" t="s">
        <v>13</v>
      </c>
      <c r="H1527" s="940"/>
      <c r="I1527" s="940"/>
    </row>
    <row r="1529" spans="1:9" ht="67.5" customHeight="1">
      <c r="A1529" s="1510" t="s">
        <v>685</v>
      </c>
      <c r="B1529" s="1510"/>
      <c r="C1529" s="1510"/>
      <c r="D1529" s="1510"/>
      <c r="E1529" s="1510"/>
      <c r="F1529" s="1510"/>
      <c r="G1529" s="1510"/>
      <c r="H1529" s="1510"/>
      <c r="I1529" s="1510"/>
    </row>
    <row r="1530" spans="1:9" ht="15.75">
      <c r="A1530" s="1160" t="s">
        <v>23</v>
      </c>
      <c r="B1530" s="1160"/>
      <c r="C1530" s="166">
        <v>45391</v>
      </c>
      <c r="D1530" s="10"/>
      <c r="E1530" s="1206" t="s">
        <v>21</v>
      </c>
      <c r="F1530" s="1206"/>
      <c r="G1530" s="1219"/>
      <c r="H1530" s="1219"/>
      <c r="I1530" s="1219"/>
    </row>
    <row r="1531" spans="1:9" ht="15.75">
      <c r="A1531" s="1213" t="s">
        <v>26</v>
      </c>
      <c r="B1531" s="1213"/>
      <c r="C1531" s="954" t="s">
        <v>27</v>
      </c>
      <c r="D1531" s="12"/>
      <c r="E1531" s="1213" t="s">
        <v>20</v>
      </c>
      <c r="F1531" s="1213"/>
      <c r="G1531" s="1511">
        <v>45383</v>
      </c>
      <c r="H1531" s="1511"/>
      <c r="I1531" s="1511"/>
    </row>
    <row r="1532" spans="1:9" ht="15.75">
      <c r="A1532" s="1213" t="s">
        <v>15</v>
      </c>
      <c r="B1532" s="1213"/>
      <c r="C1532" s="954" t="s">
        <v>17</v>
      </c>
      <c r="D1532" s="12"/>
      <c r="E1532" s="1214" t="s">
        <v>18</v>
      </c>
      <c r="F1532" s="1215"/>
      <c r="G1532" s="1184"/>
      <c r="H1532" s="1184"/>
      <c r="I1532" s="1184"/>
    </row>
    <row r="1533" spans="1:9" ht="15.75">
      <c r="A1533" s="1213" t="s">
        <v>16</v>
      </c>
      <c r="B1533" s="1213"/>
      <c r="C1533" s="954"/>
      <c r="D1533" s="10"/>
      <c r="E1533" s="1206" t="s">
        <v>19</v>
      </c>
      <c r="F1533" s="1206"/>
      <c r="G1533" s="1191" t="s">
        <v>672</v>
      </c>
      <c r="H1533" s="1191"/>
      <c r="I1533" s="1191"/>
    </row>
    <row r="1534" spans="1:9" ht="15.75">
      <c r="A1534" s="1184" t="s">
        <v>0</v>
      </c>
      <c r="B1534" s="1184"/>
      <c r="C1534" s="33"/>
      <c r="D1534" s="8"/>
      <c r="E1534" s="957" t="s">
        <v>22</v>
      </c>
      <c r="F1534" s="954" t="s">
        <v>111</v>
      </c>
      <c r="G1534" s="957" t="s">
        <v>179</v>
      </c>
      <c r="H1534" s="1282" t="s">
        <v>175</v>
      </c>
      <c r="I1534" s="1282"/>
    </row>
    <row r="1535" spans="1:9" ht="15.75">
      <c r="A1535" s="1151" t="s">
        <v>1</v>
      </c>
      <c r="B1535" s="1153"/>
      <c r="C1535" s="1154"/>
      <c r="D1535" s="1512" t="s">
        <v>2</v>
      </c>
      <c r="E1535" s="1512"/>
      <c r="F1535" s="1512"/>
      <c r="G1535" s="1512"/>
      <c r="H1535" s="1513" t="s">
        <v>10</v>
      </c>
      <c r="I1535" s="1513" t="s">
        <v>11</v>
      </c>
    </row>
    <row r="1536" spans="1:9" ht="15.75">
      <c r="A1536" s="1161" t="s">
        <v>3</v>
      </c>
      <c r="B1536" s="1161" t="s">
        <v>4</v>
      </c>
      <c r="C1536" s="1163" t="s">
        <v>5</v>
      </c>
      <c r="D1536" s="1401" t="s">
        <v>6</v>
      </c>
      <c r="E1536" s="1184" t="s">
        <v>7</v>
      </c>
      <c r="F1536" s="1184"/>
      <c r="G1536" s="1184"/>
      <c r="H1536" s="1513"/>
      <c r="I1536" s="1513"/>
    </row>
    <row r="1537" spans="1:9" ht="15.75">
      <c r="A1537" s="1162"/>
      <c r="B1537" s="1162"/>
      <c r="C1537" s="1164"/>
      <c r="D1537" s="1191"/>
      <c r="E1537" s="1184" t="s">
        <v>8</v>
      </c>
      <c r="F1537" s="1184"/>
      <c r="G1537" s="98" t="s">
        <v>9</v>
      </c>
      <c r="H1537" s="1513"/>
      <c r="I1537" s="1513"/>
    </row>
    <row r="1538" spans="1:9" ht="15.75">
      <c r="A1538" s="951"/>
      <c r="B1538" s="951"/>
      <c r="C1538" s="954"/>
      <c r="D1538" s="955"/>
      <c r="E1538" s="98"/>
      <c r="F1538" s="98"/>
      <c r="G1538" s="1499"/>
      <c r="H1538" s="1190"/>
      <c r="I1538" s="1500"/>
    </row>
    <row r="1539" spans="1:9" ht="15.75">
      <c r="A1539" s="3"/>
      <c r="B1539" s="3"/>
      <c r="C1539" s="1514" t="s">
        <v>714</v>
      </c>
      <c r="D1539" s="955" t="s">
        <v>29</v>
      </c>
      <c r="E1539" s="1148" t="s">
        <v>692</v>
      </c>
      <c r="F1539" s="1283"/>
      <c r="G1539" s="1501"/>
      <c r="H1539" s="1502"/>
      <c r="I1539" s="1503"/>
    </row>
    <row r="1540" spans="1:9" ht="15.75">
      <c r="A1540" s="3"/>
      <c r="B1540" s="3"/>
      <c r="C1540" s="1505"/>
      <c r="D1540" s="29">
        <v>1</v>
      </c>
      <c r="E1540" s="948" t="s">
        <v>665</v>
      </c>
      <c r="F1540" s="952"/>
      <c r="G1540" s="952"/>
      <c r="H1540" s="947"/>
      <c r="I1540" s="955"/>
    </row>
    <row r="1541" spans="1:9" ht="24">
      <c r="A1541" s="3"/>
      <c r="B1541" s="3"/>
      <c r="C1541" s="1505"/>
      <c r="D1541" s="949">
        <v>1001</v>
      </c>
      <c r="E1541" s="948" t="s">
        <v>31</v>
      </c>
      <c r="F1541" s="952"/>
      <c r="G1541" s="952"/>
      <c r="H1541" s="947"/>
      <c r="I1541" s="117"/>
    </row>
    <row r="1542" spans="1:9" ht="24">
      <c r="A1542" s="3"/>
      <c r="B1542" s="3"/>
      <c r="C1542" s="1505"/>
      <c r="D1542" s="949">
        <v>1210</v>
      </c>
      <c r="E1542" s="948" t="s">
        <v>71</v>
      </c>
      <c r="F1542" s="952"/>
      <c r="G1542" s="952"/>
      <c r="H1542" s="947"/>
      <c r="I1542" s="117"/>
    </row>
    <row r="1543" spans="1:9" ht="24">
      <c r="A1543" s="3"/>
      <c r="B1543" s="3"/>
      <c r="C1543" s="1505"/>
      <c r="D1543" s="949">
        <v>1300</v>
      </c>
      <c r="E1543" s="948" t="s">
        <v>73</v>
      </c>
      <c r="F1543" s="952"/>
      <c r="G1543" s="952"/>
      <c r="H1543" s="947"/>
      <c r="I1543" s="117"/>
    </row>
    <row r="1544" spans="1:9" ht="24">
      <c r="A1544" s="3"/>
      <c r="B1544" s="3"/>
      <c r="C1544" s="1505"/>
      <c r="D1544" s="949">
        <v>1530</v>
      </c>
      <c r="E1544" s="948" t="s">
        <v>660</v>
      </c>
      <c r="F1544" s="952"/>
      <c r="G1544" s="952"/>
      <c r="H1544" s="947"/>
      <c r="I1544" s="117"/>
    </row>
    <row r="1545" spans="1:9" ht="24">
      <c r="A1545" s="3"/>
      <c r="B1545" s="3"/>
      <c r="C1545" s="1505"/>
      <c r="D1545" s="949">
        <v>1567</v>
      </c>
      <c r="E1545" s="948" t="s">
        <v>656</v>
      </c>
      <c r="F1545" s="952"/>
      <c r="G1545" s="952"/>
      <c r="H1545" s="947"/>
      <c r="I1545" s="117"/>
    </row>
    <row r="1546" spans="1:9" ht="24">
      <c r="A1546" s="3"/>
      <c r="B1546" s="3"/>
      <c r="C1546" s="1505"/>
      <c r="D1546" s="949">
        <v>1810</v>
      </c>
      <c r="E1546" s="948" t="s">
        <v>595</v>
      </c>
      <c r="F1546" s="952"/>
      <c r="G1546" s="952"/>
      <c r="H1546" s="947"/>
      <c r="I1546" s="117"/>
    </row>
    <row r="1547" spans="1:9" ht="24">
      <c r="A1547" s="3"/>
      <c r="B1547" s="3"/>
      <c r="C1547" s="1505"/>
      <c r="D1547" s="949">
        <v>1978</v>
      </c>
      <c r="E1547" s="948" t="s">
        <v>74</v>
      </c>
      <c r="F1547" s="952"/>
      <c r="G1547" s="952"/>
      <c r="H1547" s="947"/>
      <c r="I1547" s="117"/>
    </row>
    <row r="1548" spans="1:9" ht="24">
      <c r="A1548" s="3"/>
      <c r="B1548" s="3"/>
      <c r="C1548" s="1505"/>
      <c r="D1548" s="949">
        <v>2363</v>
      </c>
      <c r="E1548" s="948" t="s">
        <v>72</v>
      </c>
      <c r="F1548" s="952"/>
      <c r="G1548" s="952"/>
      <c r="H1548" s="947"/>
      <c r="I1548" s="117"/>
    </row>
    <row r="1549" spans="1:9" ht="24">
      <c r="A1549" s="3"/>
      <c r="B1549" s="3"/>
      <c r="C1549" s="1505"/>
      <c r="D1549" s="949">
        <v>2347</v>
      </c>
      <c r="E1549" s="948" t="s">
        <v>458</v>
      </c>
      <c r="F1549" s="952"/>
      <c r="G1549" s="952"/>
      <c r="H1549" s="947"/>
      <c r="I1549" s="117"/>
    </row>
    <row r="1550" spans="1:9" ht="15.75">
      <c r="A1550" s="3"/>
      <c r="B1550" s="3"/>
      <c r="C1550" s="1506"/>
      <c r="D1550" s="949">
        <v>2378</v>
      </c>
      <c r="E1550" s="948" t="s">
        <v>647</v>
      </c>
      <c r="F1550" s="952"/>
      <c r="G1550" s="952"/>
      <c r="H1550" s="947"/>
      <c r="I1550" s="955"/>
    </row>
    <row r="1551" spans="1:9" ht="15.75">
      <c r="A1551" s="3"/>
      <c r="B1551" s="3"/>
      <c r="C1551" s="7"/>
      <c r="D1551" s="949"/>
      <c r="E1551" s="950" t="s">
        <v>688</v>
      </c>
      <c r="F1551" s="956"/>
      <c r="G1551" s="956"/>
      <c r="H1551" s="1507"/>
      <c r="I1551" s="1508"/>
    </row>
    <row r="1552" spans="1:9" ht="15.75">
      <c r="A1552" s="15"/>
      <c r="B1552" s="15"/>
      <c r="C1552" s="167"/>
      <c r="D1552" s="958"/>
      <c r="E1552" s="169"/>
      <c r="F1552" s="170"/>
      <c r="G1552" s="170"/>
      <c r="H1552" s="171"/>
      <c r="I1552" s="167"/>
    </row>
    <row r="1554" spans="1:9" ht="18.75">
      <c r="A1554" s="1140" t="s">
        <v>12</v>
      </c>
      <c r="B1554" s="1140"/>
      <c r="C1554" s="1140"/>
      <c r="D1554" s="1141" t="s">
        <v>25</v>
      </c>
      <c r="E1554" s="1141"/>
      <c r="F1554" s="1141"/>
      <c r="G1554" s="953" t="s">
        <v>13</v>
      </c>
      <c r="H1554" s="953"/>
      <c r="I1554" s="953"/>
    </row>
    <row r="1555" spans="1:9" ht="68.25" customHeight="1">
      <c r="A1555" s="1510" t="s">
        <v>685</v>
      </c>
      <c r="B1555" s="1510"/>
      <c r="C1555" s="1510"/>
      <c r="D1555" s="1510"/>
      <c r="E1555" s="1510"/>
      <c r="F1555" s="1510"/>
      <c r="G1555" s="1510"/>
      <c r="H1555" s="1510"/>
      <c r="I1555" s="1510"/>
    </row>
    <row r="1556" spans="1:9" ht="15.75">
      <c r="A1556" s="1160" t="s">
        <v>23</v>
      </c>
      <c r="B1556" s="1160"/>
      <c r="C1556" s="166">
        <v>45391</v>
      </c>
      <c r="D1556" s="10"/>
      <c r="E1556" s="1206" t="s">
        <v>21</v>
      </c>
      <c r="F1556" s="1206"/>
      <c r="G1556" s="1219"/>
      <c r="H1556" s="1219"/>
      <c r="I1556" s="1219"/>
    </row>
    <row r="1557" spans="1:9" ht="15.75">
      <c r="A1557" s="1213" t="s">
        <v>26</v>
      </c>
      <c r="B1557" s="1213"/>
      <c r="C1557" s="954" t="s">
        <v>27</v>
      </c>
      <c r="D1557" s="12"/>
      <c r="E1557" s="1213" t="s">
        <v>20</v>
      </c>
      <c r="F1557" s="1213"/>
      <c r="G1557" s="1511">
        <v>45383</v>
      </c>
      <c r="H1557" s="1511"/>
      <c r="I1557" s="1511"/>
    </row>
    <row r="1558" spans="1:9" ht="15.75">
      <c r="A1558" s="1213" t="s">
        <v>15</v>
      </c>
      <c r="B1558" s="1213"/>
      <c r="C1558" s="954" t="s">
        <v>17</v>
      </c>
      <c r="D1558" s="12"/>
      <c r="E1558" s="1214" t="s">
        <v>18</v>
      </c>
      <c r="F1558" s="1215"/>
      <c r="G1558" s="1184"/>
      <c r="H1558" s="1184"/>
      <c r="I1558" s="1184"/>
    </row>
    <row r="1559" spans="1:9" ht="15.75">
      <c r="A1559" s="1213" t="s">
        <v>16</v>
      </c>
      <c r="B1559" s="1213"/>
      <c r="C1559" s="954"/>
      <c r="D1559" s="10"/>
      <c r="E1559" s="1206" t="s">
        <v>19</v>
      </c>
      <c r="F1559" s="1206"/>
      <c r="G1559" s="1191" t="s">
        <v>715</v>
      </c>
      <c r="H1559" s="1191"/>
      <c r="I1559" s="1191"/>
    </row>
    <row r="1560" spans="1:9" ht="15.75">
      <c r="A1560" s="1184" t="s">
        <v>0</v>
      </c>
      <c r="B1560" s="1184"/>
      <c r="C1560" s="33"/>
      <c r="D1560" s="8"/>
      <c r="E1560" s="957" t="s">
        <v>22</v>
      </c>
      <c r="F1560" s="954" t="s">
        <v>111</v>
      </c>
      <c r="G1560" s="957" t="s">
        <v>179</v>
      </c>
      <c r="H1560" s="1282" t="s">
        <v>175</v>
      </c>
      <c r="I1560" s="1282"/>
    </row>
    <row r="1561" spans="1:9" ht="15.75">
      <c r="A1561" s="1151" t="s">
        <v>1</v>
      </c>
      <c r="B1561" s="1153"/>
      <c r="C1561" s="1154"/>
      <c r="D1561" s="1512" t="s">
        <v>2</v>
      </c>
      <c r="E1561" s="1512"/>
      <c r="F1561" s="1512"/>
      <c r="G1561" s="1512"/>
      <c r="H1561" s="1513" t="s">
        <v>10</v>
      </c>
      <c r="I1561" s="1513" t="s">
        <v>11</v>
      </c>
    </row>
    <row r="1562" spans="1:9" ht="15.75">
      <c r="A1562" s="1161" t="s">
        <v>3</v>
      </c>
      <c r="B1562" s="1161" t="s">
        <v>4</v>
      </c>
      <c r="C1562" s="1163" t="s">
        <v>5</v>
      </c>
      <c r="D1562" s="1401" t="s">
        <v>6</v>
      </c>
      <c r="E1562" s="1184" t="s">
        <v>7</v>
      </c>
      <c r="F1562" s="1184"/>
      <c r="G1562" s="1184"/>
      <c r="H1562" s="1513"/>
      <c r="I1562" s="1513"/>
    </row>
    <row r="1563" spans="1:9" ht="15.75">
      <c r="A1563" s="1162"/>
      <c r="B1563" s="1162"/>
      <c r="C1563" s="1164"/>
      <c r="D1563" s="1191"/>
      <c r="E1563" s="1184" t="s">
        <v>8</v>
      </c>
      <c r="F1563" s="1184"/>
      <c r="G1563" s="98" t="s">
        <v>9</v>
      </c>
      <c r="H1563" s="1513"/>
      <c r="I1563" s="1513"/>
    </row>
    <row r="1564" spans="1:9" ht="15.75">
      <c r="A1564" s="951"/>
      <c r="B1564" s="951"/>
      <c r="C1564" s="954"/>
      <c r="D1564" s="955"/>
      <c r="E1564" s="98"/>
      <c r="F1564" s="98"/>
      <c r="G1564" s="1499"/>
      <c r="H1564" s="1190"/>
      <c r="I1564" s="1500"/>
    </row>
    <row r="1565" spans="1:9" ht="15.75">
      <c r="A1565" s="3"/>
      <c r="B1565" s="3"/>
      <c r="C1565" s="1514" t="s">
        <v>716</v>
      </c>
      <c r="D1565" s="955" t="s">
        <v>29</v>
      </c>
      <c r="E1565" s="1148" t="s">
        <v>692</v>
      </c>
      <c r="F1565" s="1283"/>
      <c r="G1565" s="1501"/>
      <c r="H1565" s="1502"/>
      <c r="I1565" s="1503"/>
    </row>
    <row r="1566" spans="1:9" ht="15.75">
      <c r="A1566" s="3"/>
      <c r="B1566" s="3"/>
      <c r="C1566" s="1505"/>
      <c r="D1566" s="29">
        <v>1</v>
      </c>
      <c r="E1566" s="948" t="s">
        <v>665</v>
      </c>
      <c r="F1566" s="952"/>
      <c r="G1566" s="952"/>
      <c r="H1566" s="947"/>
      <c r="I1566" s="955"/>
    </row>
    <row r="1567" spans="1:9" ht="24">
      <c r="A1567" s="3"/>
      <c r="B1567" s="3"/>
      <c r="C1567" s="1505"/>
      <c r="D1567" s="949">
        <v>1001</v>
      </c>
      <c r="E1567" s="948" t="s">
        <v>31</v>
      </c>
      <c r="F1567" s="952"/>
      <c r="G1567" s="952"/>
      <c r="H1567" s="947"/>
      <c r="I1567" s="117"/>
    </row>
    <row r="1568" spans="1:9" ht="24">
      <c r="A1568" s="3"/>
      <c r="B1568" s="3"/>
      <c r="C1568" s="1505"/>
      <c r="D1568" s="949">
        <v>1210</v>
      </c>
      <c r="E1568" s="948" t="s">
        <v>71</v>
      </c>
      <c r="F1568" s="952"/>
      <c r="G1568" s="952"/>
      <c r="H1568" s="947"/>
      <c r="I1568" s="117"/>
    </row>
    <row r="1569" spans="1:9" ht="24">
      <c r="A1569" s="3"/>
      <c r="B1569" s="3"/>
      <c r="C1569" s="1505"/>
      <c r="D1569" s="949">
        <v>1300</v>
      </c>
      <c r="E1569" s="948" t="s">
        <v>73</v>
      </c>
      <c r="F1569" s="952"/>
      <c r="G1569" s="952"/>
      <c r="H1569" s="947"/>
      <c r="I1569" s="117"/>
    </row>
    <row r="1570" spans="1:9" ht="24">
      <c r="A1570" s="3"/>
      <c r="B1570" s="3"/>
      <c r="C1570" s="1505"/>
      <c r="D1570" s="949">
        <v>1530</v>
      </c>
      <c r="E1570" s="948" t="s">
        <v>660</v>
      </c>
      <c r="F1570" s="952"/>
      <c r="G1570" s="952"/>
      <c r="H1570" s="947"/>
      <c r="I1570" s="117"/>
    </row>
    <row r="1571" spans="1:9" ht="24">
      <c r="A1571" s="3"/>
      <c r="B1571" s="3"/>
      <c r="C1571" s="1505"/>
      <c r="D1571" s="949">
        <v>1567</v>
      </c>
      <c r="E1571" s="948" t="s">
        <v>656</v>
      </c>
      <c r="F1571" s="952"/>
      <c r="G1571" s="952"/>
      <c r="H1571" s="947"/>
      <c r="I1571" s="117"/>
    </row>
    <row r="1572" spans="1:9" ht="24">
      <c r="A1572" s="3"/>
      <c r="B1572" s="3"/>
      <c r="C1572" s="1505"/>
      <c r="D1572" s="949">
        <v>1810</v>
      </c>
      <c r="E1572" s="948" t="s">
        <v>595</v>
      </c>
      <c r="F1572" s="952"/>
      <c r="G1572" s="952"/>
      <c r="H1572" s="947"/>
      <c r="I1572" s="117"/>
    </row>
    <row r="1573" spans="1:9" ht="24">
      <c r="A1573" s="3"/>
      <c r="B1573" s="3"/>
      <c r="C1573" s="1505"/>
      <c r="D1573" s="949">
        <v>1978</v>
      </c>
      <c r="E1573" s="948" t="s">
        <v>74</v>
      </c>
      <c r="F1573" s="952"/>
      <c r="G1573" s="952"/>
      <c r="H1573" s="947"/>
      <c r="I1573" s="117"/>
    </row>
    <row r="1574" spans="1:9" ht="24">
      <c r="A1574" s="3"/>
      <c r="B1574" s="3"/>
      <c r="C1574" s="1505"/>
      <c r="D1574" s="949">
        <v>2363</v>
      </c>
      <c r="E1574" s="948" t="s">
        <v>72</v>
      </c>
      <c r="F1574" s="952"/>
      <c r="G1574" s="952"/>
      <c r="H1574" s="947"/>
      <c r="I1574" s="117"/>
    </row>
    <row r="1575" spans="1:9" ht="24">
      <c r="A1575" s="3"/>
      <c r="B1575" s="3"/>
      <c r="C1575" s="1505"/>
      <c r="D1575" s="949">
        <v>2347</v>
      </c>
      <c r="E1575" s="948" t="s">
        <v>458</v>
      </c>
      <c r="F1575" s="952"/>
      <c r="G1575" s="952"/>
      <c r="H1575" s="947"/>
      <c r="I1575" s="117"/>
    </row>
    <row r="1576" spans="1:9" ht="15.75">
      <c r="A1576" s="3"/>
      <c r="B1576" s="3"/>
      <c r="C1576" s="1506"/>
      <c r="D1576" s="949">
        <v>2378</v>
      </c>
      <c r="E1576" s="948" t="s">
        <v>647</v>
      </c>
      <c r="F1576" s="952"/>
      <c r="G1576" s="952"/>
      <c r="H1576" s="947"/>
      <c r="I1576" s="955"/>
    </row>
    <row r="1577" spans="1:9" ht="15.75">
      <c r="A1577" s="3"/>
      <c r="B1577" s="3"/>
      <c r="C1577" s="7"/>
      <c r="D1577" s="949"/>
      <c r="E1577" s="950" t="s">
        <v>688</v>
      </c>
      <c r="F1577" s="956"/>
      <c r="G1577" s="956"/>
      <c r="H1577" s="1507"/>
      <c r="I1577" s="1508"/>
    </row>
    <row r="1578" spans="1:9" ht="15.75">
      <c r="A1578" s="15"/>
      <c r="B1578" s="15"/>
      <c r="C1578" s="167"/>
      <c r="D1578" s="958"/>
      <c r="E1578" s="169"/>
      <c r="F1578" s="170"/>
      <c r="G1578" s="170"/>
      <c r="H1578" s="171"/>
      <c r="I1578" s="167"/>
    </row>
    <row r="1580" spans="1:9" ht="18.75">
      <c r="A1580" s="1140" t="s">
        <v>12</v>
      </c>
      <c r="B1580" s="1140"/>
      <c r="C1580" s="1140"/>
      <c r="D1580" s="1141" t="s">
        <v>25</v>
      </c>
      <c r="E1580" s="1141"/>
      <c r="F1580" s="1141"/>
      <c r="G1580" s="953" t="s">
        <v>13</v>
      </c>
      <c r="H1580" s="953"/>
      <c r="I1580" s="953"/>
    </row>
    <row r="1581" spans="1:9" ht="66.75" customHeight="1">
      <c r="A1581" s="1510" t="s">
        <v>685</v>
      </c>
      <c r="B1581" s="1510"/>
      <c r="C1581" s="1510"/>
      <c r="D1581" s="1510"/>
      <c r="E1581" s="1510"/>
      <c r="F1581" s="1510"/>
      <c r="G1581" s="1510"/>
      <c r="H1581" s="1510"/>
      <c r="I1581" s="1510"/>
    </row>
    <row r="1582" spans="1:9" ht="15.75">
      <c r="A1582" s="1160" t="s">
        <v>23</v>
      </c>
      <c r="B1582" s="1160"/>
      <c r="C1582" s="166">
        <v>45391</v>
      </c>
      <c r="D1582" s="10"/>
      <c r="E1582" s="1206" t="s">
        <v>21</v>
      </c>
      <c r="F1582" s="1206"/>
      <c r="G1582" s="1219"/>
      <c r="H1582" s="1219"/>
      <c r="I1582" s="1219"/>
    </row>
    <row r="1583" spans="1:9" ht="15.75">
      <c r="A1583" s="1213" t="s">
        <v>26</v>
      </c>
      <c r="B1583" s="1213"/>
      <c r="C1583" s="954" t="s">
        <v>27</v>
      </c>
      <c r="D1583" s="12"/>
      <c r="E1583" s="1213" t="s">
        <v>20</v>
      </c>
      <c r="F1583" s="1213"/>
      <c r="G1583" s="1511">
        <v>45383</v>
      </c>
      <c r="H1583" s="1511"/>
      <c r="I1583" s="1511"/>
    </row>
    <row r="1584" spans="1:9" ht="15.75">
      <c r="A1584" s="1213" t="s">
        <v>15</v>
      </c>
      <c r="B1584" s="1213"/>
      <c r="C1584" s="954" t="s">
        <v>17</v>
      </c>
      <c r="D1584" s="12"/>
      <c r="E1584" s="1214" t="s">
        <v>18</v>
      </c>
      <c r="F1584" s="1215"/>
      <c r="G1584" s="1184"/>
      <c r="H1584" s="1184"/>
      <c r="I1584" s="1184"/>
    </row>
    <row r="1585" spans="1:9" ht="15.75">
      <c r="A1585" s="1213" t="s">
        <v>16</v>
      </c>
      <c r="B1585" s="1213"/>
      <c r="C1585" s="954"/>
      <c r="D1585" s="10"/>
      <c r="E1585" s="1206" t="s">
        <v>19</v>
      </c>
      <c r="F1585" s="1206"/>
      <c r="G1585" s="1191" t="s">
        <v>717</v>
      </c>
      <c r="H1585" s="1191"/>
      <c r="I1585" s="1191"/>
    </row>
    <row r="1586" spans="1:9" ht="15.75">
      <c r="A1586" s="1184" t="s">
        <v>0</v>
      </c>
      <c r="B1586" s="1184"/>
      <c r="C1586" s="33"/>
      <c r="D1586" s="8"/>
      <c r="E1586" s="957" t="s">
        <v>22</v>
      </c>
      <c r="F1586" s="954" t="s">
        <v>111</v>
      </c>
      <c r="G1586" s="957" t="s">
        <v>179</v>
      </c>
      <c r="H1586" s="1282" t="s">
        <v>175</v>
      </c>
      <c r="I1586" s="1282"/>
    </row>
    <row r="1587" spans="1:9" ht="15.75">
      <c r="A1587" s="1151" t="s">
        <v>1</v>
      </c>
      <c r="B1587" s="1153"/>
      <c r="C1587" s="1154"/>
      <c r="D1587" s="1512" t="s">
        <v>2</v>
      </c>
      <c r="E1587" s="1512"/>
      <c r="F1587" s="1512"/>
      <c r="G1587" s="1512"/>
      <c r="H1587" s="1513" t="s">
        <v>10</v>
      </c>
      <c r="I1587" s="1513" t="s">
        <v>11</v>
      </c>
    </row>
    <row r="1588" spans="1:9" ht="15.75">
      <c r="A1588" s="1161" t="s">
        <v>3</v>
      </c>
      <c r="B1588" s="1161" t="s">
        <v>4</v>
      </c>
      <c r="C1588" s="1163" t="s">
        <v>5</v>
      </c>
      <c r="D1588" s="1401" t="s">
        <v>6</v>
      </c>
      <c r="E1588" s="1184" t="s">
        <v>7</v>
      </c>
      <c r="F1588" s="1184"/>
      <c r="G1588" s="1184"/>
      <c r="H1588" s="1513"/>
      <c r="I1588" s="1513"/>
    </row>
    <row r="1589" spans="1:9" ht="15.75">
      <c r="A1589" s="1162"/>
      <c r="B1589" s="1162"/>
      <c r="C1589" s="1164"/>
      <c r="D1589" s="1191"/>
      <c r="E1589" s="1184" t="s">
        <v>8</v>
      </c>
      <c r="F1589" s="1184"/>
      <c r="G1589" s="98" t="s">
        <v>9</v>
      </c>
      <c r="H1589" s="1513"/>
      <c r="I1589" s="1513"/>
    </row>
    <row r="1590" spans="1:9" ht="15.75">
      <c r="A1590" s="951"/>
      <c r="B1590" s="951"/>
      <c r="C1590" s="954"/>
      <c r="D1590" s="955"/>
      <c r="E1590" s="98"/>
      <c r="F1590" s="98"/>
      <c r="G1590" s="1499"/>
      <c r="H1590" s="1190"/>
      <c r="I1590" s="1500"/>
    </row>
    <row r="1591" spans="1:9" ht="15.75">
      <c r="A1591" s="3"/>
      <c r="B1591" s="3"/>
      <c r="C1591" s="1514" t="s">
        <v>718</v>
      </c>
      <c r="D1591" s="955" t="s">
        <v>29</v>
      </c>
      <c r="E1591" s="1148" t="s">
        <v>692</v>
      </c>
      <c r="F1591" s="1283"/>
      <c r="G1591" s="1501"/>
      <c r="H1591" s="1502"/>
      <c r="I1591" s="1503"/>
    </row>
    <row r="1592" spans="1:9" ht="15.75">
      <c r="A1592" s="3"/>
      <c r="B1592" s="3"/>
      <c r="C1592" s="1505"/>
      <c r="D1592" s="29">
        <v>1</v>
      </c>
      <c r="E1592" s="948" t="s">
        <v>665</v>
      </c>
      <c r="F1592" s="952"/>
      <c r="G1592" s="952"/>
      <c r="H1592" s="947"/>
      <c r="I1592" s="955"/>
    </row>
    <row r="1593" spans="1:9" ht="24">
      <c r="A1593" s="3"/>
      <c r="B1593" s="3"/>
      <c r="C1593" s="1505"/>
      <c r="D1593" s="949">
        <v>1001</v>
      </c>
      <c r="E1593" s="948" t="s">
        <v>31</v>
      </c>
      <c r="F1593" s="952"/>
      <c r="G1593" s="952"/>
      <c r="H1593" s="947"/>
      <c r="I1593" s="117"/>
    </row>
    <row r="1594" spans="1:9" ht="24">
      <c r="A1594" s="3"/>
      <c r="B1594" s="3"/>
      <c r="C1594" s="1505"/>
      <c r="D1594" s="949">
        <v>1210</v>
      </c>
      <c r="E1594" s="948" t="s">
        <v>71</v>
      </c>
      <c r="F1594" s="952"/>
      <c r="G1594" s="952"/>
      <c r="H1594" s="947"/>
      <c r="I1594" s="117"/>
    </row>
    <row r="1595" spans="1:9" ht="24">
      <c r="A1595" s="3"/>
      <c r="B1595" s="3"/>
      <c r="C1595" s="1505"/>
      <c r="D1595" s="949">
        <v>1300</v>
      </c>
      <c r="E1595" s="948" t="s">
        <v>73</v>
      </c>
      <c r="F1595" s="952"/>
      <c r="G1595" s="952"/>
      <c r="H1595" s="947"/>
      <c r="I1595" s="117"/>
    </row>
    <row r="1596" spans="1:9" ht="24">
      <c r="A1596" s="3"/>
      <c r="B1596" s="3"/>
      <c r="C1596" s="1505"/>
      <c r="D1596" s="949">
        <v>1530</v>
      </c>
      <c r="E1596" s="948" t="s">
        <v>660</v>
      </c>
      <c r="F1596" s="952"/>
      <c r="G1596" s="952"/>
      <c r="H1596" s="947"/>
      <c r="I1596" s="117"/>
    </row>
    <row r="1597" spans="1:9" ht="24">
      <c r="A1597" s="3"/>
      <c r="B1597" s="3"/>
      <c r="C1597" s="1505"/>
      <c r="D1597" s="949">
        <v>1567</v>
      </c>
      <c r="E1597" s="948" t="s">
        <v>656</v>
      </c>
      <c r="F1597" s="952"/>
      <c r="G1597" s="952"/>
      <c r="H1597" s="947"/>
      <c r="I1597" s="117"/>
    </row>
    <row r="1598" spans="1:9" ht="24">
      <c r="A1598" s="3"/>
      <c r="B1598" s="3"/>
      <c r="C1598" s="1505"/>
      <c r="D1598" s="949">
        <v>1810</v>
      </c>
      <c r="E1598" s="948" t="s">
        <v>595</v>
      </c>
      <c r="F1598" s="952"/>
      <c r="G1598" s="952"/>
      <c r="H1598" s="947"/>
      <c r="I1598" s="117"/>
    </row>
    <row r="1599" spans="1:9" ht="24">
      <c r="A1599" s="3"/>
      <c r="B1599" s="3"/>
      <c r="C1599" s="1505"/>
      <c r="D1599" s="949">
        <v>1978</v>
      </c>
      <c r="E1599" s="948" t="s">
        <v>74</v>
      </c>
      <c r="F1599" s="952"/>
      <c r="G1599" s="952"/>
      <c r="H1599" s="947"/>
      <c r="I1599" s="117"/>
    </row>
    <row r="1600" spans="1:9" ht="24">
      <c r="A1600" s="3"/>
      <c r="B1600" s="3"/>
      <c r="C1600" s="1505"/>
      <c r="D1600" s="949">
        <v>2363</v>
      </c>
      <c r="E1600" s="948" t="s">
        <v>72</v>
      </c>
      <c r="F1600" s="952"/>
      <c r="G1600" s="952"/>
      <c r="H1600" s="947"/>
      <c r="I1600" s="117"/>
    </row>
    <row r="1601" spans="1:9" ht="24">
      <c r="A1601" s="3"/>
      <c r="B1601" s="3"/>
      <c r="C1601" s="1505"/>
      <c r="D1601" s="949">
        <v>2347</v>
      </c>
      <c r="E1601" s="948" t="s">
        <v>458</v>
      </c>
      <c r="F1601" s="952"/>
      <c r="G1601" s="952"/>
      <c r="H1601" s="947"/>
      <c r="I1601" s="117"/>
    </row>
    <row r="1602" spans="1:9" ht="15.75">
      <c r="A1602" s="3"/>
      <c r="B1602" s="3"/>
      <c r="C1602" s="1506"/>
      <c r="D1602" s="949">
        <v>2378</v>
      </c>
      <c r="E1602" s="948" t="s">
        <v>647</v>
      </c>
      <c r="F1602" s="952"/>
      <c r="G1602" s="952"/>
      <c r="H1602" s="947"/>
      <c r="I1602" s="955"/>
    </row>
    <row r="1603" spans="1:9" ht="15.75">
      <c r="A1603" s="3"/>
      <c r="B1603" s="3"/>
      <c r="C1603" s="7"/>
      <c r="D1603" s="949"/>
      <c r="E1603" s="950" t="s">
        <v>688</v>
      </c>
      <c r="F1603" s="956"/>
      <c r="G1603" s="956"/>
      <c r="H1603" s="1507"/>
      <c r="I1603" s="1508"/>
    </row>
    <row r="1604" spans="1:9" ht="15.75">
      <c r="A1604" s="15"/>
      <c r="B1604" s="15"/>
      <c r="C1604" s="167"/>
      <c r="D1604" s="958"/>
      <c r="E1604" s="169"/>
      <c r="F1604" s="170"/>
      <c r="G1604" s="170"/>
      <c r="H1604" s="171"/>
      <c r="I1604" s="167"/>
    </row>
    <row r="1606" spans="1:9" ht="18.75">
      <c r="A1606" s="1140" t="s">
        <v>12</v>
      </c>
      <c r="B1606" s="1140"/>
      <c r="C1606" s="1140"/>
      <c r="D1606" s="1141" t="s">
        <v>25</v>
      </c>
      <c r="E1606" s="1141"/>
      <c r="F1606" s="1141"/>
      <c r="G1606" s="953" t="s">
        <v>13</v>
      </c>
      <c r="H1606" s="953"/>
      <c r="I1606" s="953"/>
    </row>
    <row r="1607" spans="1:9" ht="67.5" customHeight="1">
      <c r="A1607" s="1510" t="s">
        <v>685</v>
      </c>
      <c r="B1607" s="1510"/>
      <c r="C1607" s="1510"/>
      <c r="D1607" s="1510"/>
      <c r="E1607" s="1510"/>
      <c r="F1607" s="1510"/>
      <c r="G1607" s="1510"/>
      <c r="H1607" s="1510"/>
      <c r="I1607" s="1510"/>
    </row>
    <row r="1608" spans="1:9" ht="15.75">
      <c r="A1608" s="1160" t="s">
        <v>23</v>
      </c>
      <c r="B1608" s="1160"/>
      <c r="C1608" s="166">
        <v>45391</v>
      </c>
      <c r="D1608" s="10"/>
      <c r="E1608" s="1206" t="s">
        <v>21</v>
      </c>
      <c r="F1608" s="1206"/>
      <c r="G1608" s="1219"/>
      <c r="H1608" s="1219"/>
      <c r="I1608" s="1219"/>
    </row>
    <row r="1609" spans="1:9" ht="15.75">
      <c r="A1609" s="1213" t="s">
        <v>26</v>
      </c>
      <c r="B1609" s="1213"/>
      <c r="C1609" s="954" t="s">
        <v>27</v>
      </c>
      <c r="D1609" s="12"/>
      <c r="E1609" s="1213" t="s">
        <v>20</v>
      </c>
      <c r="F1609" s="1213"/>
      <c r="G1609" s="1511">
        <v>45383</v>
      </c>
      <c r="H1609" s="1511"/>
      <c r="I1609" s="1511"/>
    </row>
    <row r="1610" spans="1:9" ht="15.75">
      <c r="A1610" s="1213" t="s">
        <v>15</v>
      </c>
      <c r="B1610" s="1213"/>
      <c r="C1610" s="954" t="s">
        <v>17</v>
      </c>
      <c r="D1610" s="12"/>
      <c r="E1610" s="1214" t="s">
        <v>18</v>
      </c>
      <c r="F1610" s="1215"/>
      <c r="G1610" s="1184"/>
      <c r="H1610" s="1184"/>
      <c r="I1610" s="1184"/>
    </row>
    <row r="1611" spans="1:9" ht="15.75">
      <c r="A1611" s="1213" t="s">
        <v>16</v>
      </c>
      <c r="B1611" s="1213"/>
      <c r="C1611" s="954"/>
      <c r="D1611" s="10"/>
      <c r="E1611" s="1206" t="s">
        <v>19</v>
      </c>
      <c r="F1611" s="1206"/>
      <c r="G1611" s="1191" t="s">
        <v>680</v>
      </c>
      <c r="H1611" s="1191"/>
      <c r="I1611" s="1191"/>
    </row>
    <row r="1612" spans="1:9" ht="15.75">
      <c r="A1612" s="1184" t="s">
        <v>0</v>
      </c>
      <c r="B1612" s="1184"/>
      <c r="C1612" s="33"/>
      <c r="D1612" s="8"/>
      <c r="E1612" s="957" t="s">
        <v>22</v>
      </c>
      <c r="F1612" s="954" t="s">
        <v>111</v>
      </c>
      <c r="G1612" s="957" t="s">
        <v>179</v>
      </c>
      <c r="H1612" s="1282" t="s">
        <v>175</v>
      </c>
      <c r="I1612" s="1282"/>
    </row>
    <row r="1613" spans="1:9" ht="15.75">
      <c r="A1613" s="1151" t="s">
        <v>1</v>
      </c>
      <c r="B1613" s="1153"/>
      <c r="C1613" s="1154"/>
      <c r="D1613" s="1512" t="s">
        <v>2</v>
      </c>
      <c r="E1613" s="1512"/>
      <c r="F1613" s="1512"/>
      <c r="G1613" s="1512"/>
      <c r="H1613" s="1513" t="s">
        <v>10</v>
      </c>
      <c r="I1613" s="1513" t="s">
        <v>11</v>
      </c>
    </row>
    <row r="1614" spans="1:9" ht="15.75">
      <c r="A1614" s="1161" t="s">
        <v>3</v>
      </c>
      <c r="B1614" s="1161" t="s">
        <v>4</v>
      </c>
      <c r="C1614" s="1163" t="s">
        <v>5</v>
      </c>
      <c r="D1614" s="1401" t="s">
        <v>6</v>
      </c>
      <c r="E1614" s="1184" t="s">
        <v>7</v>
      </c>
      <c r="F1614" s="1184"/>
      <c r="G1614" s="1184"/>
      <c r="H1614" s="1513"/>
      <c r="I1614" s="1513"/>
    </row>
    <row r="1615" spans="1:9" ht="15.75">
      <c r="A1615" s="1162"/>
      <c r="B1615" s="1162"/>
      <c r="C1615" s="1164"/>
      <c r="D1615" s="1191"/>
      <c r="E1615" s="1184" t="s">
        <v>8</v>
      </c>
      <c r="F1615" s="1184"/>
      <c r="G1615" s="98" t="s">
        <v>9</v>
      </c>
      <c r="H1615" s="1513"/>
      <c r="I1615" s="1513"/>
    </row>
    <row r="1616" spans="1:9" ht="15.75">
      <c r="A1616" s="951"/>
      <c r="B1616" s="951"/>
      <c r="C1616" s="954"/>
      <c r="D1616" s="955"/>
      <c r="E1616" s="98"/>
      <c r="F1616" s="98"/>
      <c r="G1616" s="1499"/>
      <c r="H1616" s="1190"/>
      <c r="I1616" s="1500"/>
    </row>
    <row r="1617" spans="1:9" ht="15.75">
      <c r="A1617" s="3"/>
      <c r="B1617" s="3"/>
      <c r="C1617" s="1514" t="s">
        <v>723</v>
      </c>
      <c r="D1617" s="955" t="s">
        <v>29</v>
      </c>
      <c r="E1617" s="1148" t="s">
        <v>692</v>
      </c>
      <c r="F1617" s="1283"/>
      <c r="G1617" s="1501"/>
      <c r="H1617" s="1502"/>
      <c r="I1617" s="1503"/>
    </row>
    <row r="1618" spans="1:9" ht="15.75">
      <c r="A1618" s="3"/>
      <c r="B1618" s="3"/>
      <c r="C1618" s="1505"/>
      <c r="D1618" s="29">
        <v>1</v>
      </c>
      <c r="E1618" s="948" t="s">
        <v>665</v>
      </c>
      <c r="F1618" s="952"/>
      <c r="G1618" s="952"/>
      <c r="H1618" s="947"/>
      <c r="I1618" s="955"/>
    </row>
    <row r="1619" spans="1:9" ht="24">
      <c r="A1619" s="3"/>
      <c r="B1619" s="3"/>
      <c r="C1619" s="1505"/>
      <c r="D1619" s="949">
        <v>1001</v>
      </c>
      <c r="E1619" s="948" t="s">
        <v>31</v>
      </c>
      <c r="F1619" s="952"/>
      <c r="G1619" s="952"/>
      <c r="H1619" s="947"/>
      <c r="I1619" s="117"/>
    </row>
    <row r="1620" spans="1:9" ht="24">
      <c r="A1620" s="3"/>
      <c r="B1620" s="3"/>
      <c r="C1620" s="1505"/>
      <c r="D1620" s="949">
        <v>1210</v>
      </c>
      <c r="E1620" s="948" t="s">
        <v>71</v>
      </c>
      <c r="F1620" s="952"/>
      <c r="G1620" s="952"/>
      <c r="H1620" s="947"/>
      <c r="I1620" s="117"/>
    </row>
    <row r="1621" spans="1:9" ht="24">
      <c r="A1621" s="3"/>
      <c r="B1621" s="3"/>
      <c r="C1621" s="1505"/>
      <c r="D1621" s="949">
        <v>1300</v>
      </c>
      <c r="E1621" s="948" t="s">
        <v>73</v>
      </c>
      <c r="F1621" s="952"/>
      <c r="G1621" s="952"/>
      <c r="H1621" s="947"/>
      <c r="I1621" s="117"/>
    </row>
    <row r="1622" spans="1:9" ht="24">
      <c r="A1622" s="3"/>
      <c r="B1622" s="3"/>
      <c r="C1622" s="1505"/>
      <c r="D1622" s="949">
        <v>1530</v>
      </c>
      <c r="E1622" s="948" t="s">
        <v>660</v>
      </c>
      <c r="F1622" s="952"/>
      <c r="G1622" s="952"/>
      <c r="H1622" s="947"/>
      <c r="I1622" s="117"/>
    </row>
    <row r="1623" spans="1:9" ht="24">
      <c r="A1623" s="3"/>
      <c r="B1623" s="3"/>
      <c r="C1623" s="1505"/>
      <c r="D1623" s="949">
        <v>1567</v>
      </c>
      <c r="E1623" s="948" t="s">
        <v>656</v>
      </c>
      <c r="F1623" s="952"/>
      <c r="G1623" s="952"/>
      <c r="H1623" s="947"/>
      <c r="I1623" s="117"/>
    </row>
    <row r="1624" spans="1:9" ht="24">
      <c r="A1624" s="3"/>
      <c r="B1624" s="3"/>
      <c r="C1624" s="1505"/>
      <c r="D1624" s="949">
        <v>1810</v>
      </c>
      <c r="E1624" s="948" t="s">
        <v>595</v>
      </c>
      <c r="F1624" s="952"/>
      <c r="G1624" s="952"/>
      <c r="H1624" s="947"/>
      <c r="I1624" s="117"/>
    </row>
    <row r="1625" spans="1:9" ht="24">
      <c r="A1625" s="3"/>
      <c r="B1625" s="3"/>
      <c r="C1625" s="1505"/>
      <c r="D1625" s="949">
        <v>1978</v>
      </c>
      <c r="E1625" s="948" t="s">
        <v>74</v>
      </c>
      <c r="F1625" s="952"/>
      <c r="G1625" s="952"/>
      <c r="H1625" s="947"/>
      <c r="I1625" s="117"/>
    </row>
    <row r="1626" spans="1:9" ht="24">
      <c r="A1626" s="3"/>
      <c r="B1626" s="3"/>
      <c r="C1626" s="1505"/>
      <c r="D1626" s="949">
        <v>2363</v>
      </c>
      <c r="E1626" s="948" t="s">
        <v>72</v>
      </c>
      <c r="F1626" s="952"/>
      <c r="G1626" s="952"/>
      <c r="H1626" s="947"/>
      <c r="I1626" s="117"/>
    </row>
    <row r="1627" spans="1:9" ht="24">
      <c r="A1627" s="3"/>
      <c r="B1627" s="3"/>
      <c r="C1627" s="1505"/>
      <c r="D1627" s="949">
        <v>2347</v>
      </c>
      <c r="E1627" s="948" t="s">
        <v>458</v>
      </c>
      <c r="F1627" s="952"/>
      <c r="G1627" s="952"/>
      <c r="H1627" s="947"/>
      <c r="I1627" s="117"/>
    </row>
    <row r="1628" spans="1:9" ht="15.75">
      <c r="A1628" s="3"/>
      <c r="B1628" s="3"/>
      <c r="C1628" s="1506"/>
      <c r="D1628" s="949">
        <v>2378</v>
      </c>
      <c r="E1628" s="948" t="s">
        <v>647</v>
      </c>
      <c r="F1628" s="952"/>
      <c r="G1628" s="952"/>
      <c r="H1628" s="947"/>
      <c r="I1628" s="955"/>
    </row>
    <row r="1629" spans="1:9" ht="15.75">
      <c r="A1629" s="3"/>
      <c r="B1629" s="3"/>
      <c r="C1629" s="7"/>
      <c r="D1629" s="949"/>
      <c r="E1629" s="950" t="s">
        <v>688</v>
      </c>
      <c r="F1629" s="956"/>
      <c r="G1629" s="956"/>
      <c r="H1629" s="1507"/>
      <c r="I1629" s="1508"/>
    </row>
    <row r="1630" spans="1:9" ht="15.75">
      <c r="A1630" s="15"/>
      <c r="B1630" s="15"/>
      <c r="C1630" s="167"/>
      <c r="D1630" s="958"/>
      <c r="E1630" s="169"/>
      <c r="F1630" s="170"/>
      <c r="G1630" s="170"/>
      <c r="H1630" s="171"/>
      <c r="I1630" s="167"/>
    </row>
    <row r="1632" spans="1:9" ht="18.75">
      <c r="A1632" s="1140" t="s">
        <v>12</v>
      </c>
      <c r="B1632" s="1140"/>
      <c r="C1632" s="1140"/>
      <c r="D1632" s="1141" t="s">
        <v>25</v>
      </c>
      <c r="E1632" s="1141"/>
      <c r="F1632" s="1141"/>
      <c r="G1632" s="953" t="s">
        <v>13</v>
      </c>
      <c r="H1632" s="953"/>
      <c r="I1632" s="953"/>
    </row>
    <row r="1633" spans="1:9" ht="66.75" customHeight="1">
      <c r="A1633" s="1510" t="s">
        <v>721</v>
      </c>
      <c r="B1633" s="1510"/>
      <c r="C1633" s="1510"/>
      <c r="D1633" s="1510"/>
      <c r="E1633" s="1510"/>
      <c r="F1633" s="1510"/>
      <c r="G1633" s="1510"/>
      <c r="H1633" s="1510"/>
      <c r="I1633" s="1510"/>
    </row>
    <row r="1634" spans="1:9" ht="15.75">
      <c r="A1634" s="1160" t="s">
        <v>23</v>
      </c>
      <c r="B1634" s="1160"/>
      <c r="C1634" s="166">
        <v>45391</v>
      </c>
      <c r="D1634" s="10"/>
      <c r="E1634" s="1206" t="s">
        <v>21</v>
      </c>
      <c r="F1634" s="1206"/>
      <c r="G1634" s="1219"/>
      <c r="H1634" s="1219"/>
      <c r="I1634" s="1219"/>
    </row>
    <row r="1635" spans="1:9" ht="15.75">
      <c r="A1635" s="1213" t="s">
        <v>26</v>
      </c>
      <c r="B1635" s="1213"/>
      <c r="C1635" s="954" t="s">
        <v>27</v>
      </c>
      <c r="D1635" s="12"/>
      <c r="E1635" s="1213" t="s">
        <v>20</v>
      </c>
      <c r="F1635" s="1213"/>
      <c r="G1635" s="1511">
        <v>45383</v>
      </c>
      <c r="H1635" s="1511"/>
      <c r="I1635" s="1511"/>
    </row>
    <row r="1636" spans="1:9" ht="15.75">
      <c r="A1636" s="1213" t="s">
        <v>15</v>
      </c>
      <c r="B1636" s="1213"/>
      <c r="C1636" s="954" t="s">
        <v>17</v>
      </c>
      <c r="D1636" s="12"/>
      <c r="E1636" s="1214" t="s">
        <v>18</v>
      </c>
      <c r="F1636" s="1215"/>
      <c r="G1636" s="1184"/>
      <c r="H1636" s="1184"/>
      <c r="I1636" s="1184"/>
    </row>
    <row r="1637" spans="1:9" ht="15.75">
      <c r="A1637" s="1213" t="s">
        <v>16</v>
      </c>
      <c r="B1637" s="1213"/>
      <c r="C1637" s="954"/>
      <c r="D1637" s="10"/>
      <c r="E1637" s="1206" t="s">
        <v>19</v>
      </c>
      <c r="F1637" s="1206"/>
      <c r="G1637" s="1191" t="s">
        <v>719</v>
      </c>
      <c r="H1637" s="1191"/>
      <c r="I1637" s="1191"/>
    </row>
    <row r="1638" spans="1:9" ht="15.75">
      <c r="A1638" s="1184" t="s">
        <v>0</v>
      </c>
      <c r="B1638" s="1184"/>
      <c r="C1638" s="33"/>
      <c r="D1638" s="8"/>
      <c r="E1638" s="957" t="s">
        <v>22</v>
      </c>
      <c r="F1638" s="954" t="s">
        <v>111</v>
      </c>
      <c r="G1638" s="957" t="s">
        <v>179</v>
      </c>
      <c r="H1638" s="1282" t="s">
        <v>175</v>
      </c>
      <c r="I1638" s="1282"/>
    </row>
    <row r="1639" spans="1:9" ht="15.75">
      <c r="A1639" s="1151" t="s">
        <v>1</v>
      </c>
      <c r="B1639" s="1153"/>
      <c r="C1639" s="1154"/>
      <c r="D1639" s="1512" t="s">
        <v>2</v>
      </c>
      <c r="E1639" s="1512"/>
      <c r="F1639" s="1512"/>
      <c r="G1639" s="1512"/>
      <c r="H1639" s="1513" t="s">
        <v>10</v>
      </c>
      <c r="I1639" s="1513" t="s">
        <v>11</v>
      </c>
    </row>
    <row r="1640" spans="1:9" ht="15.75">
      <c r="A1640" s="1161" t="s">
        <v>3</v>
      </c>
      <c r="B1640" s="1161" t="s">
        <v>4</v>
      </c>
      <c r="C1640" s="1163" t="s">
        <v>5</v>
      </c>
      <c r="D1640" s="1401" t="s">
        <v>6</v>
      </c>
      <c r="E1640" s="1184" t="s">
        <v>7</v>
      </c>
      <c r="F1640" s="1184"/>
      <c r="G1640" s="1184"/>
      <c r="H1640" s="1513"/>
      <c r="I1640" s="1513"/>
    </row>
    <row r="1641" spans="1:9" ht="15.75">
      <c r="A1641" s="1162"/>
      <c r="B1641" s="1162"/>
      <c r="C1641" s="1164"/>
      <c r="D1641" s="1191"/>
      <c r="E1641" s="1184" t="s">
        <v>8</v>
      </c>
      <c r="F1641" s="1184"/>
      <c r="G1641" s="98" t="s">
        <v>9</v>
      </c>
      <c r="H1641" s="1513"/>
      <c r="I1641" s="1513"/>
    </row>
    <row r="1642" spans="1:9" ht="15.75">
      <c r="A1642" s="951"/>
      <c r="B1642" s="951"/>
      <c r="C1642" s="954"/>
      <c r="D1642" s="955"/>
      <c r="E1642" s="98"/>
      <c r="F1642" s="98"/>
      <c r="G1642" s="1499"/>
      <c r="H1642" s="1190"/>
      <c r="I1642" s="1500"/>
    </row>
    <row r="1643" spans="1:9" ht="15.75">
      <c r="A1643" s="3"/>
      <c r="B1643" s="3"/>
      <c r="C1643" s="1514" t="s">
        <v>720</v>
      </c>
      <c r="D1643" s="955" t="s">
        <v>29</v>
      </c>
      <c r="E1643" s="1148" t="s">
        <v>692</v>
      </c>
      <c r="F1643" s="1283"/>
      <c r="G1643" s="1501"/>
      <c r="H1643" s="1502"/>
      <c r="I1643" s="1503"/>
    </row>
    <row r="1644" spans="1:9" ht="15.75">
      <c r="A1644" s="3"/>
      <c r="B1644" s="3"/>
      <c r="C1644" s="1505"/>
      <c r="D1644" s="29">
        <v>1</v>
      </c>
      <c r="E1644" s="948" t="s">
        <v>665</v>
      </c>
      <c r="F1644" s="952"/>
      <c r="G1644" s="952"/>
      <c r="H1644" s="947"/>
      <c r="I1644" s="955"/>
    </row>
    <row r="1645" spans="1:9" ht="24">
      <c r="A1645" s="3"/>
      <c r="B1645" s="3"/>
      <c r="C1645" s="1505"/>
      <c r="D1645" s="949">
        <v>1001</v>
      </c>
      <c r="E1645" s="948" t="s">
        <v>31</v>
      </c>
      <c r="F1645" s="952"/>
      <c r="G1645" s="952"/>
      <c r="H1645" s="947"/>
      <c r="I1645" s="117"/>
    </row>
    <row r="1646" spans="1:9" ht="24">
      <c r="A1646" s="3"/>
      <c r="B1646" s="3"/>
      <c r="C1646" s="1505"/>
      <c r="D1646" s="949">
        <v>1210</v>
      </c>
      <c r="E1646" s="948" t="s">
        <v>71</v>
      </c>
      <c r="F1646" s="952"/>
      <c r="G1646" s="952"/>
      <c r="H1646" s="947"/>
      <c r="I1646" s="117"/>
    </row>
    <row r="1647" spans="1:9" ht="24">
      <c r="A1647" s="3"/>
      <c r="B1647" s="3"/>
      <c r="C1647" s="1505"/>
      <c r="D1647" s="949">
        <v>1300</v>
      </c>
      <c r="E1647" s="948" t="s">
        <v>73</v>
      </c>
      <c r="F1647" s="952"/>
      <c r="G1647" s="952"/>
      <c r="H1647" s="947"/>
      <c r="I1647" s="117"/>
    </row>
    <row r="1648" spans="1:9" ht="24">
      <c r="A1648" s="3"/>
      <c r="B1648" s="3"/>
      <c r="C1648" s="1505"/>
      <c r="D1648" s="949">
        <v>1530</v>
      </c>
      <c r="E1648" s="948" t="s">
        <v>660</v>
      </c>
      <c r="F1648" s="952"/>
      <c r="G1648" s="952"/>
      <c r="H1648" s="947"/>
      <c r="I1648" s="117"/>
    </row>
    <row r="1649" spans="1:9" ht="24">
      <c r="A1649" s="3"/>
      <c r="B1649" s="3"/>
      <c r="C1649" s="1505"/>
      <c r="D1649" s="949">
        <v>1567</v>
      </c>
      <c r="E1649" s="948" t="s">
        <v>656</v>
      </c>
      <c r="F1649" s="952"/>
      <c r="G1649" s="952"/>
      <c r="H1649" s="947"/>
      <c r="I1649" s="117"/>
    </row>
    <row r="1650" spans="1:9" ht="24">
      <c r="A1650" s="3"/>
      <c r="B1650" s="3"/>
      <c r="C1650" s="1505"/>
      <c r="D1650" s="949">
        <v>1810</v>
      </c>
      <c r="E1650" s="948" t="s">
        <v>595</v>
      </c>
      <c r="F1650" s="952"/>
      <c r="G1650" s="952"/>
      <c r="H1650" s="947"/>
      <c r="I1650" s="117"/>
    </row>
    <row r="1651" spans="1:9" ht="24">
      <c r="A1651" s="3"/>
      <c r="B1651" s="3"/>
      <c r="C1651" s="1505"/>
      <c r="D1651" s="949">
        <v>1978</v>
      </c>
      <c r="E1651" s="948" t="s">
        <v>74</v>
      </c>
      <c r="F1651" s="952"/>
      <c r="G1651" s="952"/>
      <c r="H1651" s="947"/>
      <c r="I1651" s="117"/>
    </row>
    <row r="1652" spans="1:9" ht="24">
      <c r="A1652" s="3"/>
      <c r="B1652" s="3"/>
      <c r="C1652" s="1505"/>
      <c r="D1652" s="949">
        <v>2363</v>
      </c>
      <c r="E1652" s="948" t="s">
        <v>72</v>
      </c>
      <c r="F1652" s="952"/>
      <c r="G1652" s="952"/>
      <c r="H1652" s="947"/>
      <c r="I1652" s="117"/>
    </row>
    <row r="1653" spans="1:9" ht="24">
      <c r="A1653" s="3"/>
      <c r="B1653" s="3"/>
      <c r="C1653" s="1505"/>
      <c r="D1653" s="949">
        <v>2347</v>
      </c>
      <c r="E1653" s="948" t="s">
        <v>458</v>
      </c>
      <c r="F1653" s="952"/>
      <c r="G1653" s="952"/>
      <c r="H1653" s="947"/>
      <c r="I1653" s="117"/>
    </row>
    <row r="1654" spans="1:9" ht="15.75">
      <c r="A1654" s="3"/>
      <c r="B1654" s="3"/>
      <c r="C1654" s="1506"/>
      <c r="D1654" s="949">
        <v>2378</v>
      </c>
      <c r="E1654" s="948" t="s">
        <v>647</v>
      </c>
      <c r="F1654" s="952"/>
      <c r="G1654" s="952"/>
      <c r="H1654" s="947"/>
      <c r="I1654" s="955"/>
    </row>
    <row r="1655" spans="1:9" ht="15.75">
      <c r="A1655" s="3"/>
      <c r="B1655" s="3"/>
      <c r="C1655" s="7"/>
      <c r="D1655" s="949"/>
      <c r="E1655" s="950" t="s">
        <v>688</v>
      </c>
      <c r="F1655" s="956"/>
      <c r="G1655" s="956"/>
      <c r="H1655" s="1507"/>
      <c r="I1655" s="1508"/>
    </row>
    <row r="1656" spans="1:9" ht="15.75">
      <c r="A1656" s="15"/>
      <c r="B1656" s="15"/>
      <c r="C1656" s="167"/>
      <c r="D1656" s="958"/>
      <c r="E1656" s="169"/>
      <c r="F1656" s="170"/>
      <c r="G1656" s="170"/>
      <c r="H1656" s="171"/>
      <c r="I1656" s="167"/>
    </row>
    <row r="1658" spans="1:9" ht="18.75">
      <c r="A1658" s="1140" t="s">
        <v>12</v>
      </c>
      <c r="B1658" s="1140"/>
      <c r="C1658" s="1140"/>
      <c r="D1658" s="1141" t="s">
        <v>25</v>
      </c>
      <c r="E1658" s="1141"/>
      <c r="F1658" s="1141"/>
      <c r="G1658" s="953" t="s">
        <v>13</v>
      </c>
      <c r="H1658" s="953"/>
      <c r="I1658" s="953"/>
    </row>
    <row r="1659" spans="1:9" ht="66.75" customHeight="1">
      <c r="A1659" s="1510" t="s">
        <v>721</v>
      </c>
      <c r="B1659" s="1510"/>
      <c r="C1659" s="1510"/>
      <c r="D1659" s="1510"/>
      <c r="E1659" s="1510"/>
      <c r="F1659" s="1510"/>
      <c r="G1659" s="1510"/>
      <c r="H1659" s="1510"/>
      <c r="I1659" s="1510"/>
    </row>
    <row r="1660" spans="1:9" ht="15.75">
      <c r="A1660" s="1160" t="s">
        <v>23</v>
      </c>
      <c r="B1660" s="1160"/>
      <c r="C1660" s="166">
        <v>45391</v>
      </c>
      <c r="D1660" s="10"/>
      <c r="E1660" s="1206" t="s">
        <v>21</v>
      </c>
      <c r="F1660" s="1206"/>
      <c r="G1660" s="1219"/>
      <c r="H1660" s="1219"/>
      <c r="I1660" s="1219"/>
    </row>
    <row r="1661" spans="1:9" ht="15.75">
      <c r="A1661" s="1213" t="s">
        <v>26</v>
      </c>
      <c r="B1661" s="1213"/>
      <c r="C1661" s="954" t="s">
        <v>27</v>
      </c>
      <c r="D1661" s="12"/>
      <c r="E1661" s="1213" t="s">
        <v>20</v>
      </c>
      <c r="F1661" s="1213"/>
      <c r="G1661" s="1511">
        <v>45383</v>
      </c>
      <c r="H1661" s="1511"/>
      <c r="I1661" s="1511"/>
    </row>
    <row r="1662" spans="1:9" ht="15.75">
      <c r="A1662" s="1213" t="s">
        <v>15</v>
      </c>
      <c r="B1662" s="1213"/>
      <c r="C1662" s="954" t="s">
        <v>17</v>
      </c>
      <c r="D1662" s="12"/>
      <c r="E1662" s="1214" t="s">
        <v>18</v>
      </c>
      <c r="F1662" s="1215"/>
      <c r="G1662" s="1184"/>
      <c r="H1662" s="1184"/>
      <c r="I1662" s="1184"/>
    </row>
    <row r="1663" spans="1:9" ht="15.75">
      <c r="A1663" s="1213" t="s">
        <v>16</v>
      </c>
      <c r="B1663" s="1213"/>
      <c r="C1663" s="954"/>
      <c r="D1663" s="10"/>
      <c r="E1663" s="1206" t="s">
        <v>19</v>
      </c>
      <c r="F1663" s="1206"/>
      <c r="G1663" s="1191" t="s">
        <v>722</v>
      </c>
      <c r="H1663" s="1191"/>
      <c r="I1663" s="1191"/>
    </row>
    <row r="1664" spans="1:9" ht="15.75">
      <c r="A1664" s="1184" t="s">
        <v>0</v>
      </c>
      <c r="B1664" s="1184"/>
      <c r="C1664" s="33"/>
      <c r="D1664" s="8"/>
      <c r="E1664" s="957" t="s">
        <v>22</v>
      </c>
      <c r="F1664" s="954" t="s">
        <v>47</v>
      </c>
      <c r="G1664" s="957" t="s">
        <v>179</v>
      </c>
      <c r="H1664" s="1282" t="s">
        <v>175</v>
      </c>
      <c r="I1664" s="1282"/>
    </row>
    <row r="1665" spans="1:9" ht="15.75">
      <c r="A1665" s="1151" t="s">
        <v>1</v>
      </c>
      <c r="B1665" s="1153"/>
      <c r="C1665" s="1154"/>
      <c r="D1665" s="1512" t="s">
        <v>2</v>
      </c>
      <c r="E1665" s="1512"/>
      <c r="F1665" s="1512"/>
      <c r="G1665" s="1512"/>
      <c r="H1665" s="1513" t="s">
        <v>10</v>
      </c>
      <c r="I1665" s="1513" t="s">
        <v>11</v>
      </c>
    </row>
    <row r="1666" spans="1:9" ht="15.75">
      <c r="A1666" s="1161" t="s">
        <v>3</v>
      </c>
      <c r="B1666" s="1161" t="s">
        <v>4</v>
      </c>
      <c r="C1666" s="1163" t="s">
        <v>5</v>
      </c>
      <c r="D1666" s="1401" t="s">
        <v>6</v>
      </c>
      <c r="E1666" s="1184" t="s">
        <v>7</v>
      </c>
      <c r="F1666" s="1184"/>
      <c r="G1666" s="1184"/>
      <c r="H1666" s="1513"/>
      <c r="I1666" s="1513"/>
    </row>
    <row r="1667" spans="1:9" ht="15.75">
      <c r="A1667" s="1162"/>
      <c r="B1667" s="1162"/>
      <c r="C1667" s="1164"/>
      <c r="D1667" s="1191"/>
      <c r="E1667" s="1184" t="s">
        <v>8</v>
      </c>
      <c r="F1667" s="1184"/>
      <c r="G1667" s="98" t="s">
        <v>9</v>
      </c>
      <c r="H1667" s="1513"/>
      <c r="I1667" s="1513"/>
    </row>
    <row r="1668" spans="1:9" ht="15.75">
      <c r="A1668" s="951"/>
      <c r="B1668" s="951"/>
      <c r="C1668" s="954"/>
      <c r="D1668" s="955"/>
      <c r="E1668" s="98"/>
      <c r="F1668" s="98"/>
      <c r="G1668" s="1499"/>
      <c r="H1668" s="1190"/>
      <c r="I1668" s="1500"/>
    </row>
    <row r="1669" spans="1:9" ht="15.75">
      <c r="A1669" s="3"/>
      <c r="B1669" s="3"/>
      <c r="C1669" s="1514" t="s">
        <v>723</v>
      </c>
      <c r="D1669" s="955" t="s">
        <v>29</v>
      </c>
      <c r="E1669" s="1148" t="s">
        <v>692</v>
      </c>
      <c r="F1669" s="1283"/>
      <c r="G1669" s="1501"/>
      <c r="H1669" s="1502"/>
      <c r="I1669" s="1503"/>
    </row>
    <row r="1670" spans="1:9" ht="15.75">
      <c r="A1670" s="3"/>
      <c r="B1670" s="3"/>
      <c r="C1670" s="1505"/>
      <c r="D1670" s="29">
        <v>1</v>
      </c>
      <c r="E1670" s="948" t="s">
        <v>665</v>
      </c>
      <c r="F1670" s="952"/>
      <c r="G1670" s="952"/>
      <c r="H1670" s="947"/>
      <c r="I1670" s="955"/>
    </row>
    <row r="1671" spans="1:9" ht="24">
      <c r="A1671" s="3"/>
      <c r="B1671" s="3"/>
      <c r="C1671" s="1505"/>
      <c r="D1671" s="949">
        <v>1001</v>
      </c>
      <c r="E1671" s="948" t="s">
        <v>31</v>
      </c>
      <c r="F1671" s="952"/>
      <c r="G1671" s="952"/>
      <c r="H1671" s="947"/>
      <c r="I1671" s="117"/>
    </row>
    <row r="1672" spans="1:9" ht="24">
      <c r="A1672" s="3"/>
      <c r="B1672" s="3"/>
      <c r="C1672" s="1505"/>
      <c r="D1672" s="949">
        <v>1210</v>
      </c>
      <c r="E1672" s="948" t="s">
        <v>71</v>
      </c>
      <c r="F1672" s="952"/>
      <c r="G1672" s="952"/>
      <c r="H1672" s="947"/>
      <c r="I1672" s="117"/>
    </row>
    <row r="1673" spans="1:9" ht="24">
      <c r="A1673" s="3"/>
      <c r="B1673" s="3"/>
      <c r="C1673" s="1505"/>
      <c r="D1673" s="949">
        <v>1300</v>
      </c>
      <c r="E1673" s="948" t="s">
        <v>73</v>
      </c>
      <c r="F1673" s="952"/>
      <c r="G1673" s="952"/>
      <c r="H1673" s="947"/>
      <c r="I1673" s="117"/>
    </row>
    <row r="1674" spans="1:9" ht="24">
      <c r="A1674" s="3"/>
      <c r="B1674" s="3"/>
      <c r="C1674" s="1505"/>
      <c r="D1674" s="949">
        <v>1530</v>
      </c>
      <c r="E1674" s="948" t="s">
        <v>660</v>
      </c>
      <c r="F1674" s="952"/>
      <c r="G1674" s="952"/>
      <c r="H1674" s="947"/>
      <c r="I1674" s="117"/>
    </row>
    <row r="1675" spans="1:9" ht="24">
      <c r="A1675" s="3"/>
      <c r="B1675" s="3"/>
      <c r="C1675" s="1505"/>
      <c r="D1675" s="949">
        <v>1567</v>
      </c>
      <c r="E1675" s="948" t="s">
        <v>656</v>
      </c>
      <c r="F1675" s="952"/>
      <c r="G1675" s="952"/>
      <c r="H1675" s="947"/>
      <c r="I1675" s="117"/>
    </row>
    <row r="1676" spans="1:9" ht="24">
      <c r="A1676" s="3"/>
      <c r="B1676" s="3"/>
      <c r="C1676" s="1505"/>
      <c r="D1676" s="949">
        <v>1810</v>
      </c>
      <c r="E1676" s="948" t="s">
        <v>595</v>
      </c>
      <c r="F1676" s="952"/>
      <c r="G1676" s="952"/>
      <c r="H1676" s="947"/>
      <c r="I1676" s="117"/>
    </row>
    <row r="1677" spans="1:9" ht="24">
      <c r="A1677" s="3"/>
      <c r="B1677" s="3"/>
      <c r="C1677" s="1505"/>
      <c r="D1677" s="949">
        <v>1978</v>
      </c>
      <c r="E1677" s="948" t="s">
        <v>74</v>
      </c>
      <c r="F1677" s="952"/>
      <c r="G1677" s="952"/>
      <c r="H1677" s="947"/>
      <c r="I1677" s="117"/>
    </row>
    <row r="1678" spans="1:9" ht="24">
      <c r="A1678" s="3"/>
      <c r="B1678" s="3"/>
      <c r="C1678" s="1505"/>
      <c r="D1678" s="949">
        <v>2363</v>
      </c>
      <c r="E1678" s="948" t="s">
        <v>72</v>
      </c>
      <c r="F1678" s="952"/>
      <c r="G1678" s="952"/>
      <c r="H1678" s="947"/>
      <c r="I1678" s="117"/>
    </row>
    <row r="1679" spans="1:9" ht="24">
      <c r="A1679" s="3"/>
      <c r="B1679" s="3"/>
      <c r="C1679" s="1505"/>
      <c r="D1679" s="949">
        <v>2347</v>
      </c>
      <c r="E1679" s="948" t="s">
        <v>458</v>
      </c>
      <c r="F1679" s="952"/>
      <c r="G1679" s="952"/>
      <c r="H1679" s="947"/>
      <c r="I1679" s="117"/>
    </row>
    <row r="1680" spans="1:9" ht="15.75">
      <c r="A1680" s="3"/>
      <c r="B1680" s="3"/>
      <c r="C1680" s="1506"/>
      <c r="D1680" s="949">
        <v>2378</v>
      </c>
      <c r="E1680" s="948" t="s">
        <v>647</v>
      </c>
      <c r="F1680" s="952"/>
      <c r="G1680" s="952"/>
      <c r="H1680" s="947"/>
      <c r="I1680" s="955"/>
    </row>
    <row r="1681" spans="1:9" ht="15.75">
      <c r="A1681" s="3"/>
      <c r="B1681" s="3"/>
      <c r="C1681" s="7"/>
      <c r="D1681" s="949"/>
      <c r="E1681" s="950" t="s">
        <v>688</v>
      </c>
      <c r="F1681" s="956"/>
      <c r="G1681" s="956"/>
      <c r="H1681" s="1507"/>
      <c r="I1681" s="1508"/>
    </row>
    <row r="1682" spans="1:9" ht="15.75">
      <c r="A1682" s="15"/>
      <c r="B1682" s="15"/>
      <c r="C1682" s="167"/>
      <c r="D1682" s="958"/>
      <c r="E1682" s="169"/>
      <c r="F1682" s="170"/>
      <c r="G1682" s="170"/>
      <c r="H1682" s="171"/>
      <c r="I1682" s="167"/>
    </row>
    <row r="1684" spans="1:9" ht="18.75">
      <c r="A1684" s="1140" t="s">
        <v>12</v>
      </c>
      <c r="B1684" s="1140"/>
      <c r="C1684" s="1140"/>
      <c r="D1684" s="1141" t="s">
        <v>25</v>
      </c>
      <c r="E1684" s="1141"/>
      <c r="F1684" s="1141"/>
      <c r="G1684" s="953" t="s">
        <v>13</v>
      </c>
      <c r="H1684" s="953"/>
      <c r="I1684" s="953"/>
    </row>
    <row r="1685" spans="1:9" ht="65.25" customHeight="1">
      <c r="A1685" s="1510" t="s">
        <v>721</v>
      </c>
      <c r="B1685" s="1510"/>
      <c r="C1685" s="1510"/>
      <c r="D1685" s="1510"/>
      <c r="E1685" s="1510"/>
      <c r="F1685" s="1510"/>
      <c r="G1685" s="1510"/>
      <c r="H1685" s="1510"/>
      <c r="I1685" s="1510"/>
    </row>
    <row r="1686" spans="1:9" ht="15.75">
      <c r="A1686" s="1160" t="s">
        <v>23</v>
      </c>
      <c r="B1686" s="1160"/>
      <c r="C1686" s="166">
        <v>45391</v>
      </c>
      <c r="D1686" s="10"/>
      <c r="E1686" s="1206" t="s">
        <v>21</v>
      </c>
      <c r="F1686" s="1206"/>
      <c r="G1686" s="1219"/>
      <c r="H1686" s="1219"/>
      <c r="I1686" s="1219"/>
    </row>
    <row r="1687" spans="1:9" ht="15.75">
      <c r="A1687" s="1213" t="s">
        <v>26</v>
      </c>
      <c r="B1687" s="1213"/>
      <c r="C1687" s="954" t="s">
        <v>27</v>
      </c>
      <c r="D1687" s="12"/>
      <c r="E1687" s="1213" t="s">
        <v>20</v>
      </c>
      <c r="F1687" s="1213"/>
      <c r="G1687" s="1511">
        <v>45383</v>
      </c>
      <c r="H1687" s="1511"/>
      <c r="I1687" s="1511"/>
    </row>
    <row r="1688" spans="1:9" ht="15.75">
      <c r="A1688" s="1213" t="s">
        <v>15</v>
      </c>
      <c r="B1688" s="1213"/>
      <c r="C1688" s="954" t="s">
        <v>17</v>
      </c>
      <c r="D1688" s="12"/>
      <c r="E1688" s="1214" t="s">
        <v>18</v>
      </c>
      <c r="F1688" s="1215"/>
      <c r="G1688" s="1184"/>
      <c r="H1688" s="1184"/>
      <c r="I1688" s="1184"/>
    </row>
    <row r="1689" spans="1:9" ht="15.75">
      <c r="A1689" s="1213" t="s">
        <v>16</v>
      </c>
      <c r="B1689" s="1213"/>
      <c r="C1689" s="954"/>
      <c r="D1689" s="10"/>
      <c r="E1689" s="1206" t="s">
        <v>19</v>
      </c>
      <c r="F1689" s="1206"/>
      <c r="G1689" s="1191" t="s">
        <v>724</v>
      </c>
      <c r="H1689" s="1191"/>
      <c r="I1689" s="1191"/>
    </row>
    <row r="1690" spans="1:9" ht="15.75">
      <c r="A1690" s="1184" t="s">
        <v>0</v>
      </c>
      <c r="B1690" s="1184"/>
      <c r="C1690" s="33"/>
      <c r="D1690" s="8"/>
      <c r="E1690" s="957" t="s">
        <v>22</v>
      </c>
      <c r="F1690" s="954" t="s">
        <v>37</v>
      </c>
      <c r="G1690" s="957" t="s">
        <v>179</v>
      </c>
      <c r="H1690" s="1282" t="s">
        <v>175</v>
      </c>
      <c r="I1690" s="1282"/>
    </row>
    <row r="1691" spans="1:9" ht="15.75">
      <c r="A1691" s="1151" t="s">
        <v>1</v>
      </c>
      <c r="B1691" s="1153"/>
      <c r="C1691" s="1154"/>
      <c r="D1691" s="1512" t="s">
        <v>2</v>
      </c>
      <c r="E1691" s="1512"/>
      <c r="F1691" s="1512"/>
      <c r="G1691" s="1512"/>
      <c r="H1691" s="1513" t="s">
        <v>10</v>
      </c>
      <c r="I1691" s="1513" t="s">
        <v>11</v>
      </c>
    </row>
    <row r="1692" spans="1:9" ht="15.75">
      <c r="A1692" s="1161" t="s">
        <v>3</v>
      </c>
      <c r="B1692" s="1161" t="s">
        <v>4</v>
      </c>
      <c r="C1692" s="1163" t="s">
        <v>5</v>
      </c>
      <c r="D1692" s="1401" t="s">
        <v>6</v>
      </c>
      <c r="E1692" s="1184" t="s">
        <v>7</v>
      </c>
      <c r="F1692" s="1184"/>
      <c r="G1692" s="1184"/>
      <c r="H1692" s="1513"/>
      <c r="I1692" s="1513"/>
    </row>
    <row r="1693" spans="1:9" ht="15.75">
      <c r="A1693" s="1162"/>
      <c r="B1693" s="1162"/>
      <c r="C1693" s="1164"/>
      <c r="D1693" s="1191"/>
      <c r="E1693" s="1184" t="s">
        <v>8</v>
      </c>
      <c r="F1693" s="1184"/>
      <c r="G1693" s="98" t="s">
        <v>9</v>
      </c>
      <c r="H1693" s="1513"/>
      <c r="I1693" s="1513"/>
    </row>
    <row r="1694" spans="1:9" ht="15.75">
      <c r="A1694" s="951"/>
      <c r="B1694" s="951"/>
      <c r="C1694" s="954"/>
      <c r="D1694" s="955"/>
      <c r="E1694" s="98"/>
      <c r="F1694" s="98"/>
      <c r="G1694" s="1499"/>
      <c r="H1694" s="1190"/>
      <c r="I1694" s="1500"/>
    </row>
    <row r="1695" spans="1:9" ht="15.75">
      <c r="A1695" s="3"/>
      <c r="B1695" s="3"/>
      <c r="C1695" s="1514" t="s">
        <v>725</v>
      </c>
      <c r="D1695" s="955" t="s">
        <v>29</v>
      </c>
      <c r="E1695" s="1148" t="s">
        <v>692</v>
      </c>
      <c r="F1695" s="1283"/>
      <c r="G1695" s="1501"/>
      <c r="H1695" s="1502"/>
      <c r="I1695" s="1503"/>
    </row>
    <row r="1696" spans="1:9" ht="15.75">
      <c r="A1696" s="3"/>
      <c r="B1696" s="3"/>
      <c r="C1696" s="1505"/>
      <c r="D1696" s="29">
        <v>1</v>
      </c>
      <c r="E1696" s="948" t="s">
        <v>665</v>
      </c>
      <c r="F1696" s="952"/>
      <c r="G1696" s="952"/>
      <c r="H1696" s="947"/>
      <c r="I1696" s="955"/>
    </row>
    <row r="1697" spans="1:9" ht="24">
      <c r="A1697" s="3"/>
      <c r="B1697" s="3"/>
      <c r="C1697" s="1505"/>
      <c r="D1697" s="949">
        <v>1001</v>
      </c>
      <c r="E1697" s="948" t="s">
        <v>31</v>
      </c>
      <c r="F1697" s="952"/>
      <c r="G1697" s="952"/>
      <c r="H1697" s="947"/>
      <c r="I1697" s="117"/>
    </row>
    <row r="1698" spans="1:9" ht="24">
      <c r="A1698" s="3"/>
      <c r="B1698" s="3"/>
      <c r="C1698" s="1505"/>
      <c r="D1698" s="949">
        <v>1210</v>
      </c>
      <c r="E1698" s="948" t="s">
        <v>71</v>
      </c>
      <c r="F1698" s="952"/>
      <c r="G1698" s="952"/>
      <c r="H1698" s="947"/>
      <c r="I1698" s="117"/>
    </row>
    <row r="1699" spans="1:9" ht="24">
      <c r="A1699" s="3"/>
      <c r="B1699" s="3"/>
      <c r="C1699" s="1505"/>
      <c r="D1699" s="949">
        <v>1300</v>
      </c>
      <c r="E1699" s="948" t="s">
        <v>73</v>
      </c>
      <c r="F1699" s="952"/>
      <c r="G1699" s="952"/>
      <c r="H1699" s="947"/>
      <c r="I1699" s="117"/>
    </row>
    <row r="1700" spans="1:9" ht="24">
      <c r="A1700" s="3"/>
      <c r="B1700" s="3"/>
      <c r="C1700" s="1505"/>
      <c r="D1700" s="949">
        <v>1530</v>
      </c>
      <c r="E1700" s="948" t="s">
        <v>660</v>
      </c>
      <c r="F1700" s="952"/>
      <c r="G1700" s="952"/>
      <c r="H1700" s="947"/>
      <c r="I1700" s="117"/>
    </row>
    <row r="1701" spans="1:9" ht="24">
      <c r="A1701" s="3"/>
      <c r="B1701" s="3"/>
      <c r="C1701" s="1505"/>
      <c r="D1701" s="949">
        <v>1567</v>
      </c>
      <c r="E1701" s="948" t="s">
        <v>656</v>
      </c>
      <c r="F1701" s="952"/>
      <c r="G1701" s="952"/>
      <c r="H1701" s="947"/>
      <c r="I1701" s="117"/>
    </row>
    <row r="1702" spans="1:9" ht="24">
      <c r="A1702" s="3"/>
      <c r="B1702" s="3"/>
      <c r="C1702" s="1505"/>
      <c r="D1702" s="949">
        <v>1810</v>
      </c>
      <c r="E1702" s="948" t="s">
        <v>595</v>
      </c>
      <c r="F1702" s="952"/>
      <c r="G1702" s="952"/>
      <c r="H1702" s="947"/>
      <c r="I1702" s="117"/>
    </row>
    <row r="1703" spans="1:9" ht="24">
      <c r="A1703" s="3"/>
      <c r="B1703" s="3"/>
      <c r="C1703" s="1505"/>
      <c r="D1703" s="949">
        <v>1978</v>
      </c>
      <c r="E1703" s="948" t="s">
        <v>74</v>
      </c>
      <c r="F1703" s="952"/>
      <c r="G1703" s="952"/>
      <c r="H1703" s="947"/>
      <c r="I1703" s="117"/>
    </row>
    <row r="1704" spans="1:9" ht="24">
      <c r="A1704" s="3"/>
      <c r="B1704" s="3"/>
      <c r="C1704" s="1505"/>
      <c r="D1704" s="949">
        <v>2363</v>
      </c>
      <c r="E1704" s="948" t="s">
        <v>72</v>
      </c>
      <c r="F1704" s="952"/>
      <c r="G1704" s="952"/>
      <c r="H1704" s="947"/>
      <c r="I1704" s="117"/>
    </row>
    <row r="1705" spans="1:9" ht="24">
      <c r="A1705" s="3"/>
      <c r="B1705" s="3"/>
      <c r="C1705" s="1505"/>
      <c r="D1705" s="949">
        <v>2347</v>
      </c>
      <c r="E1705" s="948" t="s">
        <v>458</v>
      </c>
      <c r="F1705" s="952"/>
      <c r="G1705" s="952"/>
      <c r="H1705" s="947"/>
      <c r="I1705" s="117"/>
    </row>
    <row r="1706" spans="1:9" ht="15.75">
      <c r="A1706" s="3"/>
      <c r="B1706" s="3"/>
      <c r="C1706" s="1506"/>
      <c r="D1706" s="949">
        <v>2378</v>
      </c>
      <c r="E1706" s="948" t="s">
        <v>647</v>
      </c>
      <c r="F1706" s="952"/>
      <c r="G1706" s="952"/>
      <c r="H1706" s="947"/>
      <c r="I1706" s="955"/>
    </row>
    <row r="1707" spans="1:9" ht="15.75">
      <c r="A1707" s="3"/>
      <c r="B1707" s="3"/>
      <c r="C1707" s="7"/>
      <c r="D1707" s="949"/>
      <c r="E1707" s="950" t="s">
        <v>688</v>
      </c>
      <c r="F1707" s="956"/>
      <c r="G1707" s="956"/>
      <c r="H1707" s="1507"/>
      <c r="I1707" s="1508"/>
    </row>
    <row r="1708" spans="1:9" ht="15.75">
      <c r="A1708" s="15"/>
      <c r="B1708" s="15"/>
      <c r="C1708" s="167"/>
      <c r="D1708" s="958"/>
      <c r="E1708" s="169"/>
      <c r="F1708" s="170"/>
      <c r="G1708" s="170"/>
      <c r="H1708" s="171"/>
      <c r="I1708" s="167"/>
    </row>
    <row r="1710" spans="1:9" ht="18.75">
      <c r="A1710" s="1140" t="s">
        <v>12</v>
      </c>
      <c r="B1710" s="1140"/>
      <c r="C1710" s="1140"/>
      <c r="D1710" s="1141" t="s">
        <v>25</v>
      </c>
      <c r="E1710" s="1141"/>
      <c r="F1710" s="1141"/>
      <c r="G1710" s="953" t="s">
        <v>13</v>
      </c>
      <c r="H1710" s="953"/>
      <c r="I1710" s="953"/>
    </row>
    <row r="1711" spans="1:9" ht="65.25" customHeight="1">
      <c r="A1711" s="1510" t="s">
        <v>774</v>
      </c>
      <c r="B1711" s="1510"/>
      <c r="C1711" s="1510"/>
      <c r="D1711" s="1510"/>
      <c r="E1711" s="1510"/>
      <c r="F1711" s="1510"/>
      <c r="G1711" s="1510"/>
      <c r="H1711" s="1510"/>
      <c r="I1711" s="1510"/>
    </row>
    <row r="1712" spans="1:9" ht="15.75">
      <c r="A1712" s="1160" t="s">
        <v>23</v>
      </c>
      <c r="B1712" s="1160"/>
      <c r="C1712" s="166">
        <v>45391</v>
      </c>
      <c r="D1712" s="10"/>
      <c r="E1712" s="1206" t="s">
        <v>21</v>
      </c>
      <c r="F1712" s="1206"/>
      <c r="G1712" s="1219"/>
      <c r="H1712" s="1219"/>
      <c r="I1712" s="1219"/>
    </row>
    <row r="1713" spans="1:9" ht="15.75">
      <c r="A1713" s="1213" t="s">
        <v>26</v>
      </c>
      <c r="B1713" s="1213"/>
      <c r="C1713" s="954" t="s">
        <v>27</v>
      </c>
      <c r="D1713" s="12"/>
      <c r="E1713" s="1213" t="s">
        <v>20</v>
      </c>
      <c r="F1713" s="1213"/>
      <c r="G1713" s="1511">
        <v>45383</v>
      </c>
      <c r="H1713" s="1511"/>
      <c r="I1713" s="1511"/>
    </row>
    <row r="1714" spans="1:9" ht="15.75">
      <c r="A1714" s="1213" t="s">
        <v>15</v>
      </c>
      <c r="B1714" s="1213"/>
      <c r="C1714" s="954" t="s">
        <v>17</v>
      </c>
      <c r="D1714" s="12"/>
      <c r="E1714" s="1214" t="s">
        <v>18</v>
      </c>
      <c r="F1714" s="1215"/>
      <c r="G1714" s="1184" t="s">
        <v>727</v>
      </c>
      <c r="H1714" s="1184"/>
      <c r="I1714" s="1184"/>
    </row>
    <row r="1715" spans="1:9" ht="15.75">
      <c r="A1715" s="1213" t="s">
        <v>16</v>
      </c>
      <c r="B1715" s="1213"/>
      <c r="C1715" s="954">
        <v>90145679</v>
      </c>
      <c r="D1715" s="10"/>
      <c r="E1715" s="1206" t="s">
        <v>19</v>
      </c>
      <c r="F1715" s="1206"/>
      <c r="G1715" s="1191" t="s">
        <v>691</v>
      </c>
      <c r="H1715" s="1191"/>
      <c r="I1715" s="1191"/>
    </row>
    <row r="1716" spans="1:9" ht="15.75">
      <c r="A1716" s="1184" t="s">
        <v>0</v>
      </c>
      <c r="B1716" s="1184"/>
      <c r="C1716" s="33"/>
      <c r="D1716" s="8"/>
      <c r="E1716" s="957" t="s">
        <v>22</v>
      </c>
      <c r="F1716" s="954" t="s">
        <v>226</v>
      </c>
      <c r="G1716" s="957" t="s">
        <v>179</v>
      </c>
      <c r="H1716" s="1282" t="s">
        <v>175</v>
      </c>
      <c r="I1716" s="1282"/>
    </row>
    <row r="1717" spans="1:9" ht="15.75">
      <c r="A1717" s="1151" t="s">
        <v>1</v>
      </c>
      <c r="B1717" s="1153"/>
      <c r="C1717" s="1154"/>
      <c r="D1717" s="1512" t="s">
        <v>2</v>
      </c>
      <c r="E1717" s="1512"/>
      <c r="F1717" s="1512"/>
      <c r="G1717" s="1512"/>
      <c r="H1717" s="1513" t="s">
        <v>10</v>
      </c>
      <c r="I1717" s="1513" t="s">
        <v>11</v>
      </c>
    </row>
    <row r="1718" spans="1:9" ht="15.75">
      <c r="A1718" s="1161" t="s">
        <v>3</v>
      </c>
      <c r="B1718" s="1161" t="s">
        <v>4</v>
      </c>
      <c r="C1718" s="1163" t="s">
        <v>5</v>
      </c>
      <c r="D1718" s="1401" t="s">
        <v>6</v>
      </c>
      <c r="E1718" s="1184" t="s">
        <v>7</v>
      </c>
      <c r="F1718" s="1184"/>
      <c r="G1718" s="1184"/>
      <c r="H1718" s="1513"/>
      <c r="I1718" s="1513"/>
    </row>
    <row r="1719" spans="1:9" ht="15.75">
      <c r="A1719" s="1162"/>
      <c r="B1719" s="1162"/>
      <c r="C1719" s="1164"/>
      <c r="D1719" s="1191"/>
      <c r="E1719" s="1184" t="s">
        <v>8</v>
      </c>
      <c r="F1719" s="1184"/>
      <c r="G1719" s="98" t="s">
        <v>9</v>
      </c>
      <c r="H1719" s="1513"/>
      <c r="I1719" s="1513"/>
    </row>
    <row r="1720" spans="1:9" ht="15.75">
      <c r="A1720" s="951"/>
      <c r="B1720" s="951"/>
      <c r="C1720" s="954"/>
      <c r="D1720" s="955"/>
      <c r="E1720" s="98"/>
      <c r="F1720" s="98"/>
      <c r="G1720" s="1499" t="s">
        <v>769</v>
      </c>
      <c r="H1720" s="1190"/>
      <c r="I1720" s="1500"/>
    </row>
    <row r="1721" spans="1:9" ht="15.75">
      <c r="A1721" s="3"/>
      <c r="B1721" s="3"/>
      <c r="C1721" s="1514" t="s">
        <v>770</v>
      </c>
      <c r="D1721" s="955" t="s">
        <v>29</v>
      </c>
      <c r="E1721" s="1148" t="s">
        <v>692</v>
      </c>
      <c r="F1721" s="1283"/>
      <c r="G1721" s="1501"/>
      <c r="H1721" s="1502"/>
      <c r="I1721" s="1503"/>
    </row>
    <row r="1722" spans="1:9" ht="15.75">
      <c r="A1722" s="3"/>
      <c r="B1722" s="3"/>
      <c r="C1722" s="1505"/>
      <c r="D1722" s="29">
        <v>1</v>
      </c>
      <c r="E1722" s="948" t="s">
        <v>665</v>
      </c>
      <c r="F1722" s="952">
        <v>24270</v>
      </c>
      <c r="G1722" s="952"/>
      <c r="H1722" s="947">
        <v>40770</v>
      </c>
      <c r="I1722" s="955"/>
    </row>
    <row r="1723" spans="1:9" ht="24">
      <c r="A1723" s="3"/>
      <c r="B1723" s="3"/>
      <c r="C1723" s="1505"/>
      <c r="D1723" s="949">
        <v>1001</v>
      </c>
      <c r="E1723" s="948" t="s">
        <v>31</v>
      </c>
      <c r="F1723" s="952">
        <v>3321</v>
      </c>
      <c r="G1723" s="952"/>
      <c r="H1723" s="947">
        <v>5465</v>
      </c>
      <c r="I1723" s="117"/>
    </row>
    <row r="1724" spans="1:9" ht="24">
      <c r="A1724" s="3"/>
      <c r="B1724" s="3"/>
      <c r="C1724" s="1505"/>
      <c r="D1724" s="949">
        <v>1210</v>
      </c>
      <c r="E1724" s="948" t="s">
        <v>71</v>
      </c>
      <c r="F1724" s="952">
        <v>2856</v>
      </c>
      <c r="G1724" s="952"/>
      <c r="H1724" s="947"/>
      <c r="I1724" s="117"/>
    </row>
    <row r="1725" spans="1:9" ht="24">
      <c r="A1725" s="3"/>
      <c r="B1725" s="3"/>
      <c r="C1725" s="1505"/>
      <c r="D1725" s="949">
        <v>1300</v>
      </c>
      <c r="E1725" s="948" t="s">
        <v>73</v>
      </c>
      <c r="F1725" s="952">
        <v>1500</v>
      </c>
      <c r="G1725" s="952"/>
      <c r="H1725" s="947"/>
      <c r="I1725" s="117"/>
    </row>
    <row r="1726" spans="1:9" ht="24">
      <c r="A1726" s="3"/>
      <c r="B1726" s="3"/>
      <c r="C1726" s="1505"/>
      <c r="D1726" s="949">
        <v>1584</v>
      </c>
      <c r="E1726" s="948" t="s">
        <v>74</v>
      </c>
      <c r="F1726" s="952">
        <v>9000</v>
      </c>
      <c r="G1726" s="952"/>
      <c r="H1726" s="947"/>
      <c r="I1726" s="117"/>
    </row>
    <row r="1727" spans="1:9" ht="24">
      <c r="A1727" s="3"/>
      <c r="B1727" s="3"/>
      <c r="C1727" s="1505"/>
      <c r="D1727" s="949">
        <v>1810</v>
      </c>
      <c r="E1727" s="948" t="s">
        <v>595</v>
      </c>
      <c r="F1727" s="952">
        <v>34665</v>
      </c>
      <c r="G1727" s="952"/>
      <c r="H1727" s="947">
        <v>59435</v>
      </c>
      <c r="I1727" s="117"/>
    </row>
    <row r="1728" spans="1:9" ht="24">
      <c r="A1728" s="3"/>
      <c r="B1728" s="3"/>
      <c r="C1728" s="1505"/>
      <c r="D1728" s="949">
        <v>2363</v>
      </c>
      <c r="E1728" s="948" t="s">
        <v>72</v>
      </c>
      <c r="F1728" s="952">
        <v>12000</v>
      </c>
      <c r="G1728" s="952"/>
      <c r="H1728" s="947"/>
      <c r="I1728" s="117"/>
    </row>
    <row r="1729" spans="1:9" ht="24">
      <c r="A1729" s="3"/>
      <c r="B1729" s="3"/>
      <c r="C1729" s="1505"/>
      <c r="D1729" s="949">
        <v>2347</v>
      </c>
      <c r="E1729" s="948" t="s">
        <v>458</v>
      </c>
      <c r="F1729" s="952">
        <v>2018</v>
      </c>
      <c r="G1729" s="952"/>
      <c r="H1729" s="947"/>
      <c r="I1729" s="117"/>
    </row>
    <row r="1730" spans="1:9" ht="24">
      <c r="A1730" s="3"/>
      <c r="B1730" s="3"/>
      <c r="C1730" s="1505"/>
      <c r="D1730" s="949">
        <v>2378</v>
      </c>
      <c r="E1730" s="948" t="s">
        <v>647</v>
      </c>
      <c r="F1730" s="952">
        <v>7886</v>
      </c>
      <c r="G1730" s="952"/>
      <c r="H1730" s="947">
        <v>12222</v>
      </c>
      <c r="I1730" s="117"/>
    </row>
    <row r="1731" spans="1:9" ht="24">
      <c r="A1731" s="3"/>
      <c r="B1731" s="3"/>
      <c r="C1731" s="1505"/>
      <c r="D1731" s="949"/>
      <c r="E1731" s="948"/>
      <c r="F1731" s="952"/>
      <c r="G1731" s="952"/>
      <c r="H1731" s="947"/>
      <c r="I1731" s="117"/>
    </row>
    <row r="1732" spans="1:9" ht="15.75">
      <c r="A1732" s="3"/>
      <c r="B1732" s="3"/>
      <c r="C1732" s="1506"/>
      <c r="D1732" s="949"/>
      <c r="E1732" s="948" t="s">
        <v>94</v>
      </c>
      <c r="F1732" s="952">
        <v>97516</v>
      </c>
      <c r="G1732" s="952" t="s">
        <v>94</v>
      </c>
      <c r="H1732" s="947">
        <f>SUM(H1722:H1731)</f>
        <v>117892</v>
      </c>
      <c r="I1732" s="955"/>
    </row>
    <row r="1733" spans="1:9" ht="15.75">
      <c r="A1733" s="3"/>
      <c r="B1733" s="3"/>
      <c r="C1733" s="7"/>
      <c r="D1733" s="949"/>
      <c r="E1733" s="950"/>
      <c r="F1733" s="956"/>
      <c r="G1733" s="956"/>
      <c r="H1733" s="1507"/>
      <c r="I1733" s="1508"/>
    </row>
    <row r="1734" spans="1:9" ht="15.75">
      <c r="A1734" s="15"/>
      <c r="B1734" s="15"/>
      <c r="C1734" s="167"/>
      <c r="D1734" s="958"/>
      <c r="E1734" s="169"/>
      <c r="F1734" s="170"/>
      <c r="G1734" s="170"/>
      <c r="H1734" s="171"/>
      <c r="I1734" s="167"/>
    </row>
    <row r="1736" spans="1:9" ht="18.75">
      <c r="A1736" s="1140" t="s">
        <v>12</v>
      </c>
      <c r="B1736" s="1140"/>
      <c r="C1736" s="1140"/>
      <c r="D1736" s="1141" t="s">
        <v>588</v>
      </c>
      <c r="E1736" s="1141"/>
      <c r="F1736" s="1141"/>
      <c r="G1736" s="953" t="s">
        <v>13</v>
      </c>
      <c r="H1736" s="953"/>
      <c r="I1736" s="953"/>
    </row>
    <row r="1737" spans="1:9" ht="66.75" customHeight="1">
      <c r="A1737" s="1510" t="s">
        <v>729</v>
      </c>
      <c r="B1737" s="1510"/>
      <c r="C1737" s="1510"/>
      <c r="D1737" s="1510"/>
      <c r="E1737" s="1510"/>
      <c r="F1737" s="1510"/>
      <c r="G1737" s="1510"/>
      <c r="H1737" s="1510"/>
      <c r="I1737" s="1510"/>
    </row>
    <row r="1738" spans="1:9" ht="15.75">
      <c r="A1738" s="1160" t="s">
        <v>23</v>
      </c>
      <c r="B1738" s="1160"/>
      <c r="C1738" s="166">
        <v>45401</v>
      </c>
      <c r="D1738" s="10"/>
      <c r="E1738" s="1206" t="s">
        <v>21</v>
      </c>
      <c r="F1738" s="1206"/>
      <c r="G1738" s="1219"/>
      <c r="H1738" s="1219"/>
      <c r="I1738" s="1219"/>
    </row>
    <row r="1739" spans="1:9" ht="15.75">
      <c r="A1739" s="1213" t="s">
        <v>26</v>
      </c>
      <c r="B1739" s="1213"/>
      <c r="C1739" s="954" t="s">
        <v>27</v>
      </c>
      <c r="D1739" s="12"/>
      <c r="E1739" s="1213" t="s">
        <v>20</v>
      </c>
      <c r="F1739" s="1213"/>
      <c r="G1739" s="1511">
        <v>45383</v>
      </c>
      <c r="H1739" s="1511"/>
      <c r="I1739" s="1511"/>
    </row>
    <row r="1740" spans="1:9" ht="15.75">
      <c r="A1740" s="1213" t="s">
        <v>15</v>
      </c>
      <c r="B1740" s="1213"/>
      <c r="C1740" s="954" t="s">
        <v>17</v>
      </c>
      <c r="D1740" s="12"/>
      <c r="E1740" s="1214" t="s">
        <v>18</v>
      </c>
      <c r="F1740" s="1215"/>
      <c r="G1740" s="1184" t="s">
        <v>728</v>
      </c>
      <c r="H1740" s="1184"/>
      <c r="I1740" s="1184"/>
    </row>
    <row r="1741" spans="1:9" ht="15.75">
      <c r="A1741" s="1213" t="s">
        <v>16</v>
      </c>
      <c r="B1741" s="1213"/>
      <c r="C1741" s="954">
        <v>90135827</v>
      </c>
      <c r="D1741" s="10"/>
      <c r="E1741" s="1206" t="s">
        <v>19</v>
      </c>
      <c r="F1741" s="1206"/>
      <c r="G1741" s="1191" t="s">
        <v>691</v>
      </c>
      <c r="H1741" s="1191"/>
      <c r="I1741" s="1191"/>
    </row>
    <row r="1742" spans="1:9" ht="15.75">
      <c r="A1742" s="1184" t="s">
        <v>0</v>
      </c>
      <c r="B1742" s="1184"/>
      <c r="C1742" s="33"/>
      <c r="D1742" s="8"/>
      <c r="E1742" s="957" t="s">
        <v>22</v>
      </c>
      <c r="F1742" s="954" t="s">
        <v>226</v>
      </c>
      <c r="G1742" s="957" t="s">
        <v>179</v>
      </c>
      <c r="H1742" s="1282" t="s">
        <v>175</v>
      </c>
      <c r="I1742" s="1282"/>
    </row>
    <row r="1743" spans="1:9" ht="15.75">
      <c r="A1743" s="1151" t="s">
        <v>1</v>
      </c>
      <c r="B1743" s="1153"/>
      <c r="C1743" s="1154"/>
      <c r="D1743" s="1512" t="s">
        <v>2</v>
      </c>
      <c r="E1743" s="1512"/>
      <c r="F1743" s="1512"/>
      <c r="G1743" s="1512"/>
      <c r="H1743" s="1513" t="s">
        <v>10</v>
      </c>
      <c r="I1743" s="1513" t="s">
        <v>11</v>
      </c>
    </row>
    <row r="1744" spans="1:9" ht="15.75">
      <c r="A1744" s="1161" t="s">
        <v>3</v>
      </c>
      <c r="B1744" s="1161" t="s">
        <v>4</v>
      </c>
      <c r="C1744" s="1163" t="s">
        <v>5</v>
      </c>
      <c r="D1744" s="1401" t="s">
        <v>6</v>
      </c>
      <c r="E1744" s="1184" t="s">
        <v>7</v>
      </c>
      <c r="F1744" s="1184"/>
      <c r="G1744" s="1184"/>
      <c r="H1744" s="1513"/>
      <c r="I1744" s="1513"/>
    </row>
    <row r="1745" spans="1:9" ht="15.75">
      <c r="A1745" s="1162"/>
      <c r="B1745" s="1162"/>
      <c r="C1745" s="1164"/>
      <c r="D1745" s="1191"/>
      <c r="E1745" s="1184" t="s">
        <v>8</v>
      </c>
      <c r="F1745" s="1184"/>
      <c r="G1745" s="98" t="s">
        <v>9</v>
      </c>
      <c r="H1745" s="1513"/>
      <c r="I1745" s="1513"/>
    </row>
    <row r="1746" spans="1:9" ht="15.75">
      <c r="A1746" s="951"/>
      <c r="B1746" s="951"/>
      <c r="C1746" s="954"/>
      <c r="D1746" s="955"/>
      <c r="E1746" s="98"/>
      <c r="F1746" s="98"/>
      <c r="G1746" s="1499"/>
      <c r="H1746" s="1190"/>
      <c r="I1746" s="1500"/>
    </row>
    <row r="1747" spans="1:9" ht="15.75">
      <c r="A1747" s="3"/>
      <c r="B1747" s="3"/>
      <c r="C1747" s="1514" t="s">
        <v>833</v>
      </c>
      <c r="D1747" s="955" t="s">
        <v>29</v>
      </c>
      <c r="E1747" s="1148" t="s">
        <v>692</v>
      </c>
      <c r="F1747" s="1283"/>
      <c r="G1747" s="1501"/>
      <c r="H1747" s="1502"/>
      <c r="I1747" s="1503"/>
    </row>
    <row r="1748" spans="1:9" ht="15.75">
      <c r="A1748" s="3"/>
      <c r="B1748" s="3"/>
      <c r="C1748" s="1505"/>
      <c r="D1748" s="29">
        <v>1</v>
      </c>
      <c r="E1748" s="948" t="s">
        <v>665</v>
      </c>
      <c r="F1748" s="952">
        <v>24270</v>
      </c>
      <c r="G1748" s="952"/>
      <c r="H1748" s="947"/>
      <c r="I1748" s="955"/>
    </row>
    <row r="1749" spans="1:9" ht="24">
      <c r="A1749" s="3"/>
      <c r="B1749" s="3"/>
      <c r="C1749" s="1505"/>
      <c r="D1749" s="949">
        <v>1001</v>
      </c>
      <c r="E1749" s="948" t="s">
        <v>31</v>
      </c>
      <c r="F1749" s="952">
        <v>3321</v>
      </c>
      <c r="G1749" s="952"/>
      <c r="H1749" s="947"/>
      <c r="I1749" s="117"/>
    </row>
    <row r="1750" spans="1:9" ht="24">
      <c r="A1750" s="3"/>
      <c r="B1750" s="3"/>
      <c r="C1750" s="1505"/>
      <c r="D1750" s="949">
        <v>1210</v>
      </c>
      <c r="E1750" s="948" t="s">
        <v>71</v>
      </c>
      <c r="F1750" s="952">
        <v>2856</v>
      </c>
      <c r="G1750" s="952"/>
      <c r="H1750" s="947"/>
      <c r="I1750" s="117"/>
    </row>
    <row r="1751" spans="1:9" ht="24">
      <c r="A1751" s="3"/>
      <c r="B1751" s="3"/>
      <c r="C1751" s="1505"/>
      <c r="D1751" s="949">
        <v>1810</v>
      </c>
      <c r="E1751" s="948" t="s">
        <v>595</v>
      </c>
      <c r="F1751" s="952">
        <v>34665</v>
      </c>
      <c r="G1751" s="952"/>
      <c r="H1751" s="947"/>
      <c r="I1751" s="117"/>
    </row>
    <row r="1752" spans="1:9" ht="24">
      <c r="A1752" s="3"/>
      <c r="B1752" s="3"/>
      <c r="C1752" s="1505"/>
      <c r="D1752" s="949">
        <v>2378</v>
      </c>
      <c r="E1752" s="948" t="s">
        <v>647</v>
      </c>
      <c r="F1752" s="952">
        <v>7886</v>
      </c>
      <c r="G1752" s="952"/>
      <c r="H1752" s="947"/>
      <c r="I1752" s="117"/>
    </row>
    <row r="1753" spans="1:9" ht="24">
      <c r="A1753" s="3"/>
      <c r="B1753" s="3"/>
      <c r="C1753" s="1505"/>
      <c r="D1753" s="949"/>
      <c r="E1753" s="948"/>
      <c r="F1753" s="952"/>
      <c r="G1753" s="952"/>
      <c r="H1753" s="947"/>
      <c r="I1753" s="117"/>
    </row>
    <row r="1754" spans="1:9" ht="24">
      <c r="A1754" s="3"/>
      <c r="B1754" s="3"/>
      <c r="C1754" s="1505"/>
      <c r="D1754" s="949"/>
      <c r="E1754" s="948"/>
      <c r="F1754" s="952"/>
      <c r="G1754" s="952"/>
      <c r="H1754" s="947"/>
      <c r="I1754" s="117"/>
    </row>
    <row r="1755" spans="1:9" ht="24">
      <c r="A1755" s="3"/>
      <c r="B1755" s="3"/>
      <c r="C1755" s="1505"/>
      <c r="D1755" s="949"/>
      <c r="E1755" s="948"/>
      <c r="F1755" s="952"/>
      <c r="G1755" s="952"/>
      <c r="H1755" s="947"/>
      <c r="I1755" s="117"/>
    </row>
    <row r="1756" spans="1:9" ht="24">
      <c r="A1756" s="3"/>
      <c r="B1756" s="3"/>
      <c r="C1756" s="1505"/>
      <c r="D1756" s="949"/>
      <c r="E1756" s="948"/>
      <c r="F1756" s="952"/>
      <c r="G1756" s="952"/>
      <c r="H1756" s="947"/>
      <c r="I1756" s="117"/>
    </row>
    <row r="1757" spans="1:9" ht="24">
      <c r="A1757" s="3"/>
      <c r="B1757" s="3"/>
      <c r="C1757" s="1505"/>
      <c r="D1757" s="949"/>
      <c r="E1757" s="948"/>
      <c r="F1757" s="952"/>
      <c r="G1757" s="952"/>
      <c r="H1757" s="947"/>
      <c r="I1757" s="117"/>
    </row>
    <row r="1758" spans="1:9" ht="15.75">
      <c r="A1758" s="3"/>
      <c r="B1758" s="3"/>
      <c r="C1758" s="1506"/>
      <c r="D1758" s="949"/>
      <c r="E1758" s="948"/>
      <c r="F1758" s="952"/>
      <c r="G1758" s="952"/>
      <c r="H1758" s="947"/>
      <c r="I1758" s="955"/>
    </row>
    <row r="1759" spans="1:9" ht="15.75">
      <c r="A1759" s="3"/>
      <c r="B1759" s="3"/>
      <c r="C1759" s="7"/>
      <c r="D1759" s="949"/>
      <c r="E1759" s="950"/>
      <c r="F1759" s="956"/>
      <c r="G1759" s="956"/>
      <c r="H1759" s="1507"/>
      <c r="I1759" s="1508"/>
    </row>
    <row r="1760" spans="1:9" ht="15.75">
      <c r="A1760" s="15"/>
      <c r="B1760" s="15"/>
      <c r="C1760" s="167"/>
      <c r="D1760" s="958"/>
      <c r="E1760" s="169"/>
      <c r="F1760" s="170"/>
      <c r="G1760" s="170"/>
      <c r="H1760" s="171"/>
      <c r="I1760" s="167"/>
    </row>
    <row r="1762" spans="1:9" ht="18.75">
      <c r="A1762" s="1140" t="s">
        <v>12</v>
      </c>
      <c r="B1762" s="1140"/>
      <c r="C1762" s="1140"/>
      <c r="D1762" s="1141" t="s">
        <v>588</v>
      </c>
      <c r="E1762" s="1141"/>
      <c r="F1762" s="1141"/>
      <c r="G1762" s="953" t="s">
        <v>13</v>
      </c>
      <c r="H1762" s="953"/>
      <c r="I1762" s="953"/>
    </row>
    <row r="1763" spans="1:9" ht="64.5" customHeight="1">
      <c r="A1763" s="1510" t="s">
        <v>729</v>
      </c>
      <c r="B1763" s="1510"/>
      <c r="C1763" s="1510"/>
      <c r="D1763" s="1510"/>
      <c r="E1763" s="1510"/>
      <c r="F1763" s="1510"/>
      <c r="G1763" s="1510"/>
      <c r="H1763" s="1510"/>
      <c r="I1763" s="1510"/>
    </row>
    <row r="1764" spans="1:9" ht="15.75">
      <c r="A1764" s="1160" t="s">
        <v>23</v>
      </c>
      <c r="B1764" s="1160"/>
      <c r="C1764" s="166">
        <v>45401</v>
      </c>
      <c r="D1764" s="10"/>
      <c r="E1764" s="1206" t="s">
        <v>21</v>
      </c>
      <c r="F1764" s="1206"/>
      <c r="G1764" s="1219"/>
      <c r="H1764" s="1219"/>
      <c r="I1764" s="1219"/>
    </row>
    <row r="1765" spans="1:9" ht="15.75">
      <c r="A1765" s="1213" t="s">
        <v>26</v>
      </c>
      <c r="B1765" s="1213"/>
      <c r="C1765" s="954" t="s">
        <v>27</v>
      </c>
      <c r="D1765" s="12"/>
      <c r="E1765" s="1213" t="s">
        <v>20</v>
      </c>
      <c r="F1765" s="1213"/>
      <c r="G1765" s="1511">
        <v>45383</v>
      </c>
      <c r="H1765" s="1511"/>
      <c r="I1765" s="1511"/>
    </row>
    <row r="1766" spans="1:9" ht="15.75">
      <c r="A1766" s="1213" t="s">
        <v>15</v>
      </c>
      <c r="B1766" s="1213"/>
      <c r="C1766" s="954" t="s">
        <v>17</v>
      </c>
      <c r="D1766" s="12"/>
      <c r="E1766" s="1214" t="s">
        <v>18</v>
      </c>
      <c r="F1766" s="1215"/>
      <c r="G1766" s="1184" t="s">
        <v>730</v>
      </c>
      <c r="H1766" s="1184"/>
      <c r="I1766" s="1184"/>
    </row>
    <row r="1767" spans="1:9" ht="15.75">
      <c r="A1767" s="1213" t="s">
        <v>16</v>
      </c>
      <c r="B1767" s="1213"/>
      <c r="C1767" s="954">
        <v>90087569</v>
      </c>
      <c r="D1767" s="10"/>
      <c r="E1767" s="1206" t="s">
        <v>19</v>
      </c>
      <c r="F1767" s="1206"/>
      <c r="G1767" s="1191" t="s">
        <v>691</v>
      </c>
      <c r="H1767" s="1191"/>
      <c r="I1767" s="1191"/>
    </row>
    <row r="1768" spans="1:9" ht="15.75">
      <c r="A1768" s="1184" t="s">
        <v>0</v>
      </c>
      <c r="B1768" s="1184"/>
      <c r="C1768" s="33"/>
      <c r="D1768" s="8"/>
      <c r="E1768" s="957" t="s">
        <v>22</v>
      </c>
      <c r="F1768" s="954" t="s">
        <v>226</v>
      </c>
      <c r="G1768" s="957" t="s">
        <v>179</v>
      </c>
      <c r="H1768" s="1282" t="s">
        <v>175</v>
      </c>
      <c r="I1768" s="1282"/>
    </row>
    <row r="1769" spans="1:9" ht="15.75">
      <c r="A1769" s="1151" t="s">
        <v>1</v>
      </c>
      <c r="B1769" s="1153"/>
      <c r="C1769" s="1154"/>
      <c r="D1769" s="1512" t="s">
        <v>2</v>
      </c>
      <c r="E1769" s="1512"/>
      <c r="F1769" s="1512"/>
      <c r="G1769" s="1512"/>
      <c r="H1769" s="1513" t="s">
        <v>10</v>
      </c>
      <c r="I1769" s="1513" t="s">
        <v>11</v>
      </c>
    </row>
    <row r="1770" spans="1:9" ht="15.75">
      <c r="A1770" s="1161" t="s">
        <v>3</v>
      </c>
      <c r="B1770" s="1161" t="s">
        <v>4</v>
      </c>
      <c r="C1770" s="1163" t="s">
        <v>5</v>
      </c>
      <c r="D1770" s="1401" t="s">
        <v>6</v>
      </c>
      <c r="E1770" s="1184" t="s">
        <v>7</v>
      </c>
      <c r="F1770" s="1184"/>
      <c r="G1770" s="1184"/>
      <c r="H1770" s="1513"/>
      <c r="I1770" s="1513"/>
    </row>
    <row r="1771" spans="1:9" ht="15.75">
      <c r="A1771" s="1162"/>
      <c r="B1771" s="1162"/>
      <c r="C1771" s="1164"/>
      <c r="D1771" s="1191"/>
      <c r="E1771" s="1184" t="s">
        <v>8</v>
      </c>
      <c r="F1771" s="1184"/>
      <c r="G1771" s="98" t="s">
        <v>9</v>
      </c>
      <c r="H1771" s="1513"/>
      <c r="I1771" s="1513"/>
    </row>
    <row r="1772" spans="1:9" ht="15.75">
      <c r="A1772" s="951"/>
      <c r="B1772" s="951"/>
      <c r="C1772" s="954"/>
      <c r="D1772" s="955"/>
      <c r="E1772" s="98"/>
      <c r="F1772" s="98"/>
      <c r="G1772" s="1499"/>
      <c r="H1772" s="1190"/>
      <c r="I1772" s="1500"/>
    </row>
    <row r="1773" spans="1:9" ht="15.75">
      <c r="A1773" s="3"/>
      <c r="B1773" s="3"/>
      <c r="C1773" s="1514" t="s">
        <v>833</v>
      </c>
      <c r="D1773" s="955" t="s">
        <v>29</v>
      </c>
      <c r="E1773" s="1148" t="s">
        <v>692</v>
      </c>
      <c r="F1773" s="1283"/>
      <c r="G1773" s="1501"/>
      <c r="H1773" s="1502"/>
      <c r="I1773" s="1503"/>
    </row>
    <row r="1774" spans="1:9" ht="15.75">
      <c r="A1774" s="3"/>
      <c r="B1774" s="3"/>
      <c r="C1774" s="1505"/>
      <c r="D1774" s="29">
        <v>1</v>
      </c>
      <c r="E1774" s="948" t="s">
        <v>665</v>
      </c>
      <c r="F1774" s="952">
        <v>26010</v>
      </c>
      <c r="G1774" s="952"/>
      <c r="H1774" s="947"/>
      <c r="I1774" s="955"/>
    </row>
    <row r="1775" spans="1:9" ht="24">
      <c r="A1775" s="3"/>
      <c r="B1775" s="3"/>
      <c r="C1775" s="1505"/>
      <c r="D1775" s="949">
        <v>1001</v>
      </c>
      <c r="E1775" s="948" t="s">
        <v>31</v>
      </c>
      <c r="F1775" s="952">
        <v>3321</v>
      </c>
      <c r="G1775" s="952"/>
      <c r="H1775" s="947"/>
      <c r="I1775" s="117"/>
    </row>
    <row r="1776" spans="1:9" ht="24">
      <c r="A1776" s="3"/>
      <c r="B1776" s="3"/>
      <c r="C1776" s="1505"/>
      <c r="D1776" s="949">
        <v>1210</v>
      </c>
      <c r="E1776" s="948" t="s">
        <v>71</v>
      </c>
      <c r="F1776" s="952">
        <v>2856</v>
      </c>
      <c r="G1776" s="952"/>
      <c r="H1776" s="947"/>
      <c r="I1776" s="117"/>
    </row>
    <row r="1777" spans="1:9" ht="24">
      <c r="A1777" s="3"/>
      <c r="B1777" s="3"/>
      <c r="C1777" s="1505"/>
      <c r="D1777" s="949">
        <v>1810</v>
      </c>
      <c r="E1777" s="948" t="s">
        <v>595</v>
      </c>
      <c r="F1777" s="952">
        <v>35535</v>
      </c>
      <c r="G1777" s="952"/>
      <c r="H1777" s="947"/>
      <c r="I1777" s="117"/>
    </row>
    <row r="1778" spans="1:9" ht="24">
      <c r="A1778" s="3"/>
      <c r="B1778" s="3"/>
      <c r="C1778" s="1505"/>
      <c r="D1778" s="949">
        <v>2378</v>
      </c>
      <c r="E1778" s="948" t="s">
        <v>647</v>
      </c>
      <c r="F1778" s="952">
        <v>8495</v>
      </c>
      <c r="G1778" s="952"/>
      <c r="H1778" s="947"/>
      <c r="I1778" s="117"/>
    </row>
    <row r="1779" spans="1:9" ht="24">
      <c r="A1779" s="3"/>
      <c r="B1779" s="3"/>
      <c r="C1779" s="1505"/>
      <c r="D1779" s="949"/>
      <c r="E1779" s="948"/>
      <c r="F1779" s="952"/>
      <c r="G1779" s="952"/>
      <c r="H1779" s="947"/>
      <c r="I1779" s="117"/>
    </row>
    <row r="1780" spans="1:9" ht="24">
      <c r="A1780" s="3"/>
      <c r="B1780" s="3"/>
      <c r="C1780" s="1505"/>
      <c r="D1780" s="949"/>
      <c r="E1780" s="948"/>
      <c r="F1780" s="952"/>
      <c r="G1780" s="952"/>
      <c r="H1780" s="947"/>
      <c r="I1780" s="117"/>
    </row>
    <row r="1781" spans="1:9" ht="24">
      <c r="A1781" s="3"/>
      <c r="B1781" s="3"/>
      <c r="C1781" s="1505"/>
      <c r="D1781" s="949"/>
      <c r="E1781" s="948"/>
      <c r="F1781" s="952"/>
      <c r="G1781" s="952"/>
      <c r="H1781" s="947"/>
      <c r="I1781" s="117"/>
    </row>
    <row r="1782" spans="1:9" ht="24">
      <c r="A1782" s="3"/>
      <c r="B1782" s="3"/>
      <c r="C1782" s="1505"/>
      <c r="D1782" s="949"/>
      <c r="E1782" s="948"/>
      <c r="F1782" s="952"/>
      <c r="G1782" s="952"/>
      <c r="H1782" s="947"/>
      <c r="I1782" s="117"/>
    </row>
    <row r="1783" spans="1:9" ht="24">
      <c r="A1783" s="3"/>
      <c r="B1783" s="3"/>
      <c r="C1783" s="1505"/>
      <c r="D1783" s="949"/>
      <c r="E1783" s="948"/>
      <c r="F1783" s="952"/>
      <c r="G1783" s="952"/>
      <c r="H1783" s="947"/>
      <c r="I1783" s="117"/>
    </row>
    <row r="1784" spans="1:9" ht="15.75">
      <c r="A1784" s="3"/>
      <c r="B1784" s="3"/>
      <c r="C1784" s="1506"/>
      <c r="D1784" s="949"/>
      <c r="E1784" s="948"/>
      <c r="F1784" s="952"/>
      <c r="G1784" s="952"/>
      <c r="H1784" s="947"/>
      <c r="I1784" s="955"/>
    </row>
    <row r="1785" spans="1:9" ht="15.75">
      <c r="A1785" s="3"/>
      <c r="B1785" s="3"/>
      <c r="C1785" s="7"/>
      <c r="D1785" s="949"/>
      <c r="E1785" s="950"/>
      <c r="F1785" s="956"/>
      <c r="G1785" s="956"/>
      <c r="H1785" s="1507"/>
      <c r="I1785" s="1508"/>
    </row>
    <row r="1786" spans="1:9" ht="15.75">
      <c r="A1786" s="15"/>
      <c r="B1786" s="15"/>
      <c r="C1786" s="167"/>
      <c r="D1786" s="958"/>
      <c r="E1786" s="169"/>
      <c r="F1786" s="170"/>
      <c r="G1786" s="170"/>
      <c r="H1786" s="171"/>
      <c r="I1786" s="167"/>
    </row>
    <row r="1788" spans="1:9" ht="18.75">
      <c r="A1788" s="1140" t="s">
        <v>12</v>
      </c>
      <c r="B1788" s="1140"/>
      <c r="C1788" s="1140"/>
      <c r="D1788" s="1141" t="s">
        <v>588</v>
      </c>
      <c r="E1788" s="1141"/>
      <c r="F1788" s="1141"/>
      <c r="G1788" s="953" t="s">
        <v>13</v>
      </c>
      <c r="H1788" s="953"/>
      <c r="I1788" s="953"/>
    </row>
    <row r="1790" spans="1:9" ht="67.5" customHeight="1">
      <c r="A1790" s="1510" t="s">
        <v>835</v>
      </c>
      <c r="B1790" s="1510"/>
      <c r="C1790" s="1510"/>
      <c r="D1790" s="1510"/>
      <c r="E1790" s="1510"/>
      <c r="F1790" s="1510"/>
      <c r="G1790" s="1510"/>
      <c r="H1790" s="1510"/>
      <c r="I1790" s="1510"/>
    </row>
    <row r="1791" spans="1:9" ht="15.75">
      <c r="A1791" s="1160" t="s">
        <v>23</v>
      </c>
      <c r="B1791" s="1160"/>
      <c r="C1791" s="166">
        <v>45401</v>
      </c>
      <c r="D1791" s="10"/>
      <c r="E1791" s="1206" t="s">
        <v>21</v>
      </c>
      <c r="F1791" s="1206"/>
      <c r="G1791" s="1219"/>
      <c r="H1791" s="1219"/>
      <c r="I1791" s="1219"/>
    </row>
    <row r="1792" spans="1:9" ht="15.75">
      <c r="A1792" s="1213" t="s">
        <v>26</v>
      </c>
      <c r="B1792" s="1213"/>
      <c r="C1792" s="954" t="s">
        <v>27</v>
      </c>
      <c r="D1792" s="12"/>
      <c r="E1792" s="1213" t="s">
        <v>20</v>
      </c>
      <c r="F1792" s="1213"/>
      <c r="G1792" s="1511">
        <v>45383</v>
      </c>
      <c r="H1792" s="1511"/>
      <c r="I1792" s="1511"/>
    </row>
    <row r="1793" spans="1:9" ht="15.75">
      <c r="A1793" s="1213" t="s">
        <v>15</v>
      </c>
      <c r="B1793" s="1213"/>
      <c r="C1793" s="954" t="s">
        <v>17</v>
      </c>
      <c r="D1793" s="12"/>
      <c r="E1793" s="1214" t="s">
        <v>18</v>
      </c>
      <c r="F1793" s="1215"/>
      <c r="G1793" s="1184" t="s">
        <v>731</v>
      </c>
      <c r="H1793" s="1184"/>
      <c r="I1793" s="1184"/>
    </row>
    <row r="1794" spans="1:9" ht="15.75">
      <c r="A1794" s="1213" t="s">
        <v>16</v>
      </c>
      <c r="B1794" s="1213"/>
      <c r="C1794" s="954">
        <v>90108788</v>
      </c>
      <c r="D1794" s="10"/>
      <c r="E1794" s="1206" t="s">
        <v>19</v>
      </c>
      <c r="F1794" s="1206"/>
      <c r="G1794" s="1191" t="s">
        <v>691</v>
      </c>
      <c r="H1794" s="1191"/>
      <c r="I1794" s="1191"/>
    </row>
    <row r="1795" spans="1:9" ht="15.75">
      <c r="A1795" s="1184" t="s">
        <v>0</v>
      </c>
      <c r="B1795" s="1184"/>
      <c r="C1795" s="33"/>
      <c r="D1795" s="8"/>
      <c r="E1795" s="957" t="s">
        <v>22</v>
      </c>
      <c r="F1795" s="954" t="s">
        <v>226</v>
      </c>
      <c r="G1795" s="957" t="s">
        <v>179</v>
      </c>
      <c r="H1795" s="1282" t="s">
        <v>175</v>
      </c>
      <c r="I1795" s="1282"/>
    </row>
    <row r="1796" spans="1:9" ht="15.75">
      <c r="A1796" s="1151" t="s">
        <v>1</v>
      </c>
      <c r="B1796" s="1153"/>
      <c r="C1796" s="1154"/>
      <c r="D1796" s="1512" t="s">
        <v>2</v>
      </c>
      <c r="E1796" s="1512"/>
      <c r="F1796" s="1512"/>
      <c r="G1796" s="1512"/>
      <c r="H1796" s="1513" t="s">
        <v>10</v>
      </c>
      <c r="I1796" s="1513" t="s">
        <v>11</v>
      </c>
    </row>
    <row r="1797" spans="1:9" ht="15.75">
      <c r="A1797" s="1161" t="s">
        <v>3</v>
      </c>
      <c r="B1797" s="1161" t="s">
        <v>4</v>
      </c>
      <c r="C1797" s="1163" t="s">
        <v>5</v>
      </c>
      <c r="D1797" s="1401" t="s">
        <v>6</v>
      </c>
      <c r="E1797" s="1184" t="s">
        <v>7</v>
      </c>
      <c r="F1797" s="1184"/>
      <c r="G1797" s="1184"/>
      <c r="H1797" s="1513"/>
      <c r="I1797" s="1513"/>
    </row>
    <row r="1798" spans="1:9" ht="15.75">
      <c r="A1798" s="1162"/>
      <c r="B1798" s="1162"/>
      <c r="C1798" s="1164"/>
      <c r="D1798" s="1191"/>
      <c r="E1798" s="1184" t="s">
        <v>8</v>
      </c>
      <c r="F1798" s="1184"/>
      <c r="G1798" s="98" t="s">
        <v>9</v>
      </c>
      <c r="H1798" s="1513"/>
      <c r="I1798" s="1513"/>
    </row>
    <row r="1799" spans="1:9" ht="15.75">
      <c r="A1799" s="951"/>
      <c r="B1799" s="951"/>
      <c r="C1799" s="954"/>
      <c r="D1799" s="955"/>
      <c r="E1799" s="98"/>
      <c r="F1799" s="98"/>
      <c r="G1799" s="1499"/>
      <c r="H1799" s="1190"/>
      <c r="I1799" s="1500"/>
    </row>
    <row r="1800" spans="1:9" ht="15.75">
      <c r="A1800" s="3"/>
      <c r="B1800" s="3"/>
      <c r="C1800" s="1514" t="s">
        <v>833</v>
      </c>
      <c r="D1800" s="955" t="s">
        <v>29</v>
      </c>
      <c r="E1800" s="1148" t="s">
        <v>692</v>
      </c>
      <c r="F1800" s="1283"/>
      <c r="G1800" s="1501"/>
      <c r="H1800" s="1502"/>
      <c r="I1800" s="1503"/>
    </row>
    <row r="1801" spans="1:9" ht="15.75">
      <c r="A1801" s="3"/>
      <c r="B1801" s="3"/>
      <c r="C1801" s="1505"/>
      <c r="D1801" s="29">
        <v>1</v>
      </c>
      <c r="E1801" s="948" t="s">
        <v>665</v>
      </c>
      <c r="F1801" s="952">
        <v>24270</v>
      </c>
      <c r="G1801" s="952"/>
      <c r="H1801" s="947"/>
      <c r="I1801" s="955"/>
    </row>
    <row r="1802" spans="1:9" ht="24">
      <c r="A1802" s="3"/>
      <c r="B1802" s="3"/>
      <c r="C1802" s="1505"/>
      <c r="D1802" s="949">
        <v>1001</v>
      </c>
      <c r="E1802" s="948" t="s">
        <v>31</v>
      </c>
      <c r="F1802" s="952">
        <v>3321</v>
      </c>
      <c r="G1802" s="952"/>
      <c r="H1802" s="947"/>
      <c r="I1802" s="117"/>
    </row>
    <row r="1803" spans="1:9" ht="24">
      <c r="A1803" s="3"/>
      <c r="B1803" s="3"/>
      <c r="C1803" s="1505"/>
      <c r="D1803" s="949">
        <v>1210</v>
      </c>
      <c r="E1803" s="948" t="s">
        <v>71</v>
      </c>
      <c r="F1803" s="952">
        <v>2856</v>
      </c>
      <c r="G1803" s="952"/>
      <c r="H1803" s="947"/>
      <c r="I1803" s="117"/>
    </row>
    <row r="1804" spans="1:9" ht="24">
      <c r="A1804" s="3"/>
      <c r="B1804" s="3"/>
      <c r="C1804" s="1505"/>
      <c r="D1804" s="949">
        <v>1810</v>
      </c>
      <c r="E1804" s="948" t="s">
        <v>595</v>
      </c>
      <c r="F1804" s="952">
        <v>34665</v>
      </c>
      <c r="G1804" s="952"/>
      <c r="H1804" s="947"/>
      <c r="I1804" s="117"/>
    </row>
    <row r="1805" spans="1:9" ht="24">
      <c r="A1805" s="3"/>
      <c r="B1805" s="3"/>
      <c r="C1805" s="1505"/>
      <c r="D1805" s="949">
        <v>2378</v>
      </c>
      <c r="E1805" s="948" t="s">
        <v>647</v>
      </c>
      <c r="F1805" s="952">
        <v>7876</v>
      </c>
      <c r="G1805" s="952"/>
      <c r="H1805" s="947"/>
      <c r="I1805" s="117"/>
    </row>
    <row r="1806" spans="1:9" ht="24">
      <c r="A1806" s="3"/>
      <c r="B1806" s="3"/>
      <c r="C1806" s="1505"/>
      <c r="D1806" s="949"/>
      <c r="E1806" s="948"/>
      <c r="F1806" s="952"/>
      <c r="G1806" s="952"/>
      <c r="H1806" s="947"/>
      <c r="I1806" s="117"/>
    </row>
    <row r="1807" spans="1:9" ht="24">
      <c r="A1807" s="3"/>
      <c r="B1807" s="3"/>
      <c r="C1807" s="1505"/>
      <c r="D1807" s="949"/>
      <c r="E1807" s="948"/>
      <c r="F1807" s="952"/>
      <c r="G1807" s="952"/>
      <c r="H1807" s="947"/>
      <c r="I1807" s="117"/>
    </row>
    <row r="1808" spans="1:9" ht="24">
      <c r="A1808" s="3"/>
      <c r="B1808" s="3"/>
      <c r="C1808" s="1505"/>
      <c r="D1808" s="949"/>
      <c r="E1808" s="948"/>
      <c r="F1808" s="952"/>
      <c r="G1808" s="952"/>
      <c r="H1808" s="947"/>
      <c r="I1808" s="117"/>
    </row>
    <row r="1809" spans="1:9" ht="24">
      <c r="A1809" s="3"/>
      <c r="B1809" s="3"/>
      <c r="C1809" s="1505"/>
      <c r="D1809" s="949"/>
      <c r="E1809" s="948"/>
      <c r="F1809" s="952"/>
      <c r="G1809" s="952"/>
      <c r="H1809" s="947"/>
      <c r="I1809" s="117"/>
    </row>
    <row r="1810" spans="1:9" ht="24">
      <c r="A1810" s="3"/>
      <c r="B1810" s="3"/>
      <c r="C1810" s="1505"/>
      <c r="D1810" s="949"/>
      <c r="E1810" s="948"/>
      <c r="F1810" s="952"/>
      <c r="G1810" s="952"/>
      <c r="H1810" s="947"/>
      <c r="I1810" s="117"/>
    </row>
    <row r="1811" spans="1:9" ht="15.75">
      <c r="A1811" s="3"/>
      <c r="B1811" s="3"/>
      <c r="C1811" s="1506"/>
      <c r="D1811" s="949"/>
      <c r="E1811" s="948"/>
      <c r="F1811" s="952"/>
      <c r="G1811" s="952"/>
      <c r="H1811" s="947"/>
      <c r="I1811" s="955"/>
    </row>
    <row r="1812" spans="1:9" ht="15.75">
      <c r="A1812" s="3"/>
      <c r="B1812" s="3"/>
      <c r="C1812" s="7"/>
      <c r="D1812" s="949"/>
      <c r="E1812" s="950"/>
      <c r="F1812" s="956"/>
      <c r="G1812" s="956"/>
      <c r="H1812" s="1507"/>
      <c r="I1812" s="1508"/>
    </row>
    <row r="1813" spans="1:9" ht="15.75">
      <c r="A1813" s="15"/>
      <c r="B1813" s="15"/>
      <c r="C1813" s="167"/>
      <c r="D1813" s="958"/>
      <c r="E1813" s="169"/>
      <c r="F1813" s="170"/>
      <c r="G1813" s="170"/>
      <c r="H1813" s="171"/>
      <c r="I1813" s="167"/>
    </row>
    <row r="1815" spans="1:9" ht="18.75">
      <c r="A1815" s="1140" t="s">
        <v>12</v>
      </c>
      <c r="B1815" s="1140"/>
      <c r="C1815" s="1140"/>
      <c r="D1815" s="1141" t="s">
        <v>588</v>
      </c>
      <c r="E1815" s="1141"/>
      <c r="F1815" s="1141"/>
      <c r="G1815" s="953" t="s">
        <v>13</v>
      </c>
      <c r="H1815" s="953"/>
      <c r="I1815" s="953"/>
    </row>
    <row r="1816" spans="1:9" ht="65.25" customHeight="1">
      <c r="A1816" s="1510" t="s">
        <v>834</v>
      </c>
      <c r="B1816" s="1510"/>
      <c r="C1816" s="1510"/>
      <c r="D1816" s="1510"/>
      <c r="E1816" s="1510"/>
      <c r="F1816" s="1510"/>
      <c r="G1816" s="1510"/>
      <c r="H1816" s="1510"/>
      <c r="I1816" s="1510"/>
    </row>
    <row r="1817" spans="1:9" ht="15.75">
      <c r="A1817" s="1160" t="s">
        <v>23</v>
      </c>
      <c r="B1817" s="1160"/>
      <c r="C1817" s="166">
        <v>45401</v>
      </c>
      <c r="D1817" s="10"/>
      <c r="E1817" s="1206" t="s">
        <v>21</v>
      </c>
      <c r="F1817" s="1206"/>
      <c r="G1817" s="1219"/>
      <c r="H1817" s="1219"/>
      <c r="I1817" s="1219"/>
    </row>
    <row r="1818" spans="1:9" ht="15.75">
      <c r="A1818" s="1213" t="s">
        <v>26</v>
      </c>
      <c r="B1818" s="1213"/>
      <c r="C1818" s="954" t="s">
        <v>27</v>
      </c>
      <c r="D1818" s="12"/>
      <c r="E1818" s="1213" t="s">
        <v>20</v>
      </c>
      <c r="F1818" s="1213"/>
      <c r="G1818" s="1511">
        <v>45383</v>
      </c>
      <c r="H1818" s="1511"/>
      <c r="I1818" s="1511"/>
    </row>
    <row r="1819" spans="1:9" ht="15.75">
      <c r="A1819" s="1213" t="s">
        <v>15</v>
      </c>
      <c r="B1819" s="1213"/>
      <c r="C1819" s="954" t="s">
        <v>17</v>
      </c>
      <c r="D1819" s="12"/>
      <c r="E1819" s="1214" t="s">
        <v>18</v>
      </c>
      <c r="F1819" s="1215"/>
      <c r="G1819" s="1184" t="s">
        <v>732</v>
      </c>
      <c r="H1819" s="1184"/>
      <c r="I1819" s="1184"/>
    </row>
    <row r="1820" spans="1:9" ht="15.75">
      <c r="A1820" s="1213" t="s">
        <v>16</v>
      </c>
      <c r="B1820" s="1213"/>
      <c r="C1820" s="954">
        <v>90087574</v>
      </c>
      <c r="D1820" s="10"/>
      <c r="E1820" s="1206" t="s">
        <v>19</v>
      </c>
      <c r="F1820" s="1206"/>
      <c r="G1820" s="1191" t="s">
        <v>691</v>
      </c>
      <c r="H1820" s="1191"/>
      <c r="I1820" s="1191"/>
    </row>
    <row r="1821" spans="1:9" ht="15.75">
      <c r="A1821" s="1184" t="s">
        <v>0</v>
      </c>
      <c r="B1821" s="1184"/>
      <c r="C1821" s="33"/>
      <c r="D1821" s="8"/>
      <c r="E1821" s="957" t="s">
        <v>22</v>
      </c>
      <c r="F1821" s="954" t="s">
        <v>226</v>
      </c>
      <c r="G1821" s="957" t="s">
        <v>179</v>
      </c>
      <c r="H1821" s="1282" t="s">
        <v>175</v>
      </c>
      <c r="I1821" s="1282"/>
    </row>
    <row r="1822" spans="1:9" ht="15.75">
      <c r="A1822" s="1151" t="s">
        <v>1</v>
      </c>
      <c r="B1822" s="1153"/>
      <c r="C1822" s="1154"/>
      <c r="D1822" s="1512" t="s">
        <v>2</v>
      </c>
      <c r="E1822" s="1512"/>
      <c r="F1822" s="1512"/>
      <c r="G1822" s="1512"/>
      <c r="H1822" s="1513" t="s">
        <v>10</v>
      </c>
      <c r="I1822" s="1513" t="s">
        <v>11</v>
      </c>
    </row>
    <row r="1823" spans="1:9" ht="15.75">
      <c r="A1823" s="1161" t="s">
        <v>3</v>
      </c>
      <c r="B1823" s="1161" t="s">
        <v>4</v>
      </c>
      <c r="C1823" s="1163" t="s">
        <v>5</v>
      </c>
      <c r="D1823" s="1401" t="s">
        <v>6</v>
      </c>
      <c r="E1823" s="1184" t="s">
        <v>7</v>
      </c>
      <c r="F1823" s="1184"/>
      <c r="G1823" s="1184"/>
      <c r="H1823" s="1513"/>
      <c r="I1823" s="1513"/>
    </row>
    <row r="1824" spans="1:9" ht="15.75">
      <c r="A1824" s="1162"/>
      <c r="B1824" s="1162"/>
      <c r="C1824" s="1164"/>
      <c r="D1824" s="1191"/>
      <c r="E1824" s="1184" t="s">
        <v>8</v>
      </c>
      <c r="F1824" s="1184"/>
      <c r="G1824" s="98" t="s">
        <v>9</v>
      </c>
      <c r="H1824" s="1513"/>
      <c r="I1824" s="1513"/>
    </row>
    <row r="1825" spans="1:9" ht="15.75">
      <c r="A1825" s="951"/>
      <c r="B1825" s="951"/>
      <c r="C1825" s="954"/>
      <c r="D1825" s="955"/>
      <c r="E1825" s="98"/>
      <c r="F1825" s="98"/>
      <c r="G1825" s="1499"/>
      <c r="H1825" s="1190"/>
      <c r="I1825" s="1500"/>
    </row>
    <row r="1826" spans="1:9" ht="15.75">
      <c r="A1826" s="3"/>
      <c r="B1826" s="3"/>
      <c r="C1826" s="1514" t="s">
        <v>833</v>
      </c>
      <c r="D1826" s="955" t="s">
        <v>29</v>
      </c>
      <c r="E1826" s="1148" t="s">
        <v>692</v>
      </c>
      <c r="F1826" s="1283"/>
      <c r="G1826" s="1501"/>
      <c r="H1826" s="1502"/>
      <c r="I1826" s="1503"/>
    </row>
    <row r="1827" spans="1:9" ht="15.75">
      <c r="A1827" s="3"/>
      <c r="B1827" s="3"/>
      <c r="C1827" s="1505"/>
      <c r="D1827" s="29">
        <v>1</v>
      </c>
      <c r="E1827" s="948" t="s">
        <v>665</v>
      </c>
      <c r="F1827" s="952">
        <v>26010</v>
      </c>
      <c r="G1827" s="952"/>
      <c r="H1827" s="947"/>
      <c r="I1827" s="955"/>
    </row>
    <row r="1828" spans="1:9" ht="24">
      <c r="A1828" s="3"/>
      <c r="B1828" s="3"/>
      <c r="C1828" s="1505"/>
      <c r="D1828" s="949">
        <v>1001</v>
      </c>
      <c r="E1828" s="948" t="s">
        <v>31</v>
      </c>
      <c r="F1828" s="952">
        <v>3321</v>
      </c>
      <c r="G1828" s="952"/>
      <c r="H1828" s="947"/>
      <c r="I1828" s="117"/>
    </row>
    <row r="1829" spans="1:9" ht="24">
      <c r="A1829" s="3"/>
      <c r="B1829" s="3"/>
      <c r="C1829" s="1505"/>
      <c r="D1829" s="949">
        <v>1210</v>
      </c>
      <c r="E1829" s="948" t="s">
        <v>71</v>
      </c>
      <c r="F1829" s="952">
        <v>2856</v>
      </c>
      <c r="G1829" s="952"/>
      <c r="H1829" s="947"/>
      <c r="I1829" s="117"/>
    </row>
    <row r="1830" spans="1:9" ht="24">
      <c r="A1830" s="3"/>
      <c r="B1830" s="3"/>
      <c r="C1830" s="1505"/>
      <c r="D1830" s="949">
        <v>1810</v>
      </c>
      <c r="E1830" s="948" t="s">
        <v>595</v>
      </c>
      <c r="F1830" s="952">
        <v>35535</v>
      </c>
      <c r="G1830" s="952"/>
      <c r="H1830" s="947"/>
      <c r="I1830" s="117"/>
    </row>
    <row r="1831" spans="1:9" ht="24">
      <c r="A1831" s="3"/>
      <c r="B1831" s="3"/>
      <c r="C1831" s="1505"/>
      <c r="D1831" s="949">
        <v>2378</v>
      </c>
      <c r="E1831" s="948" t="s">
        <v>647</v>
      </c>
      <c r="F1831" s="952">
        <v>8495</v>
      </c>
      <c r="G1831" s="952"/>
      <c r="H1831" s="947"/>
      <c r="I1831" s="117"/>
    </row>
    <row r="1832" spans="1:9" ht="24">
      <c r="A1832" s="3"/>
      <c r="B1832" s="3"/>
      <c r="C1832" s="1505"/>
      <c r="D1832" s="949"/>
      <c r="E1832" s="948"/>
      <c r="F1832" s="952"/>
      <c r="G1832" s="952"/>
      <c r="H1832" s="947"/>
      <c r="I1832" s="117"/>
    </row>
    <row r="1833" spans="1:9" ht="24">
      <c r="A1833" s="3"/>
      <c r="B1833" s="3"/>
      <c r="C1833" s="1505"/>
      <c r="D1833" s="949"/>
      <c r="E1833" s="948"/>
      <c r="F1833" s="952"/>
      <c r="G1833" s="952"/>
      <c r="H1833" s="947"/>
      <c r="I1833" s="117"/>
    </row>
    <row r="1834" spans="1:9" ht="24">
      <c r="A1834" s="3"/>
      <c r="B1834" s="3"/>
      <c r="C1834" s="1505"/>
      <c r="D1834" s="949"/>
      <c r="E1834" s="948"/>
      <c r="F1834" s="952"/>
      <c r="G1834" s="952"/>
      <c r="H1834" s="947"/>
      <c r="I1834" s="117"/>
    </row>
    <row r="1835" spans="1:9" ht="24">
      <c r="A1835" s="3"/>
      <c r="B1835" s="3"/>
      <c r="C1835" s="1505"/>
      <c r="D1835" s="949"/>
      <c r="E1835" s="948"/>
      <c r="F1835" s="952"/>
      <c r="G1835" s="952"/>
      <c r="H1835" s="947"/>
      <c r="I1835" s="117"/>
    </row>
    <row r="1836" spans="1:9" ht="24">
      <c r="A1836" s="3"/>
      <c r="B1836" s="3"/>
      <c r="C1836" s="1505"/>
      <c r="D1836" s="949"/>
      <c r="E1836" s="948"/>
      <c r="F1836" s="952"/>
      <c r="G1836" s="952"/>
      <c r="H1836" s="947"/>
      <c r="I1836" s="117"/>
    </row>
    <row r="1837" spans="1:9" ht="15.75">
      <c r="A1837" s="3"/>
      <c r="B1837" s="3"/>
      <c r="C1837" s="1506"/>
      <c r="D1837" s="949"/>
      <c r="E1837" s="948"/>
      <c r="F1837" s="952"/>
      <c r="G1837" s="952"/>
      <c r="H1837" s="947"/>
      <c r="I1837" s="955"/>
    </row>
    <row r="1838" spans="1:9" ht="15.75">
      <c r="A1838" s="3"/>
      <c r="B1838" s="3"/>
      <c r="C1838" s="7"/>
      <c r="D1838" s="949"/>
      <c r="E1838" s="950"/>
      <c r="F1838" s="956"/>
      <c r="G1838" s="956"/>
      <c r="H1838" s="1507"/>
      <c r="I1838" s="1508"/>
    </row>
    <row r="1839" spans="1:9" ht="15.75">
      <c r="A1839" s="15"/>
      <c r="B1839" s="15"/>
      <c r="C1839" s="167"/>
      <c r="D1839" s="958"/>
      <c r="E1839" s="169"/>
      <c r="F1839" s="170"/>
      <c r="G1839" s="170"/>
      <c r="H1839" s="171"/>
      <c r="I1839" s="167"/>
    </row>
    <row r="1841" spans="1:9" ht="18.75">
      <c r="A1841" s="1140" t="s">
        <v>12</v>
      </c>
      <c r="B1841" s="1140"/>
      <c r="C1841" s="1140"/>
      <c r="D1841" s="1141" t="s">
        <v>588</v>
      </c>
      <c r="E1841" s="1141"/>
      <c r="F1841" s="1141"/>
      <c r="G1841" s="953" t="s">
        <v>13</v>
      </c>
      <c r="H1841" s="953"/>
      <c r="I1841" s="953"/>
    </row>
    <row r="1842" spans="1:9" ht="78.75" customHeight="1">
      <c r="A1842" s="1510" t="s">
        <v>729</v>
      </c>
      <c r="B1842" s="1510"/>
      <c r="C1842" s="1510"/>
      <c r="D1842" s="1510"/>
      <c r="E1842" s="1510"/>
      <c r="F1842" s="1510"/>
      <c r="G1842" s="1510"/>
      <c r="H1842" s="1510"/>
      <c r="I1842" s="1510"/>
    </row>
    <row r="1843" spans="1:9" ht="15.75">
      <c r="A1843" s="1160" t="s">
        <v>23</v>
      </c>
      <c r="B1843" s="1160"/>
      <c r="C1843" s="166">
        <v>45401</v>
      </c>
      <c r="D1843" s="10"/>
      <c r="E1843" s="1206" t="s">
        <v>21</v>
      </c>
      <c r="F1843" s="1206"/>
      <c r="G1843" s="1219"/>
      <c r="H1843" s="1219"/>
      <c r="I1843" s="1219"/>
    </row>
    <row r="1844" spans="1:9" ht="15.75">
      <c r="A1844" s="1213" t="s">
        <v>26</v>
      </c>
      <c r="B1844" s="1213"/>
      <c r="C1844" s="954" t="s">
        <v>27</v>
      </c>
      <c r="D1844" s="12"/>
      <c r="E1844" s="1213" t="s">
        <v>20</v>
      </c>
      <c r="F1844" s="1213"/>
      <c r="G1844" s="1511">
        <v>45383</v>
      </c>
      <c r="H1844" s="1511"/>
      <c r="I1844" s="1511"/>
    </row>
    <row r="1845" spans="1:9" ht="15.75">
      <c r="A1845" s="1213" t="s">
        <v>15</v>
      </c>
      <c r="B1845" s="1213"/>
      <c r="C1845" s="954" t="s">
        <v>17</v>
      </c>
      <c r="D1845" s="12"/>
      <c r="E1845" s="1214" t="s">
        <v>18</v>
      </c>
      <c r="F1845" s="1215"/>
      <c r="G1845" s="1184" t="s">
        <v>733</v>
      </c>
      <c r="H1845" s="1184"/>
      <c r="I1845" s="1184"/>
    </row>
    <row r="1846" spans="1:9" ht="15.75">
      <c r="A1846" s="1213" t="s">
        <v>16</v>
      </c>
      <c r="B1846" s="1213"/>
      <c r="C1846" s="954">
        <v>90112958</v>
      </c>
      <c r="D1846" s="10"/>
      <c r="E1846" s="1206" t="s">
        <v>19</v>
      </c>
      <c r="F1846" s="1206"/>
      <c r="G1846" s="1191" t="s">
        <v>691</v>
      </c>
      <c r="H1846" s="1191"/>
      <c r="I1846" s="1191"/>
    </row>
    <row r="1847" spans="1:9" ht="15.75">
      <c r="A1847" s="1184" t="s">
        <v>0</v>
      </c>
      <c r="B1847" s="1184"/>
      <c r="C1847" s="33"/>
      <c r="D1847" s="8"/>
      <c r="E1847" s="957" t="s">
        <v>22</v>
      </c>
      <c r="F1847" s="954" t="s">
        <v>226</v>
      </c>
      <c r="G1847" s="957" t="s">
        <v>179</v>
      </c>
      <c r="H1847" s="1282" t="s">
        <v>175</v>
      </c>
      <c r="I1847" s="1282"/>
    </row>
    <row r="1848" spans="1:9" ht="15.75">
      <c r="A1848" s="1151" t="s">
        <v>1</v>
      </c>
      <c r="B1848" s="1153"/>
      <c r="C1848" s="1154"/>
      <c r="D1848" s="1512" t="s">
        <v>2</v>
      </c>
      <c r="E1848" s="1512"/>
      <c r="F1848" s="1512"/>
      <c r="G1848" s="1512"/>
      <c r="H1848" s="1513" t="s">
        <v>10</v>
      </c>
      <c r="I1848" s="1513" t="s">
        <v>11</v>
      </c>
    </row>
    <row r="1849" spans="1:9" ht="15.75">
      <c r="A1849" s="1161" t="s">
        <v>3</v>
      </c>
      <c r="B1849" s="1161" t="s">
        <v>4</v>
      </c>
      <c r="C1849" s="1163" t="s">
        <v>5</v>
      </c>
      <c r="D1849" s="1401" t="s">
        <v>6</v>
      </c>
      <c r="E1849" s="1184" t="s">
        <v>7</v>
      </c>
      <c r="F1849" s="1184"/>
      <c r="G1849" s="1184"/>
      <c r="H1849" s="1513"/>
      <c r="I1849" s="1513"/>
    </row>
    <row r="1850" spans="1:9" ht="15.75">
      <c r="A1850" s="1162"/>
      <c r="B1850" s="1162"/>
      <c r="C1850" s="1164"/>
      <c r="D1850" s="1191"/>
      <c r="E1850" s="1184" t="s">
        <v>8</v>
      </c>
      <c r="F1850" s="1184"/>
      <c r="G1850" s="98" t="s">
        <v>9</v>
      </c>
      <c r="H1850" s="1513"/>
      <c r="I1850" s="1513"/>
    </row>
    <row r="1851" spans="1:9" ht="15.75">
      <c r="A1851" s="951"/>
      <c r="B1851" s="951"/>
      <c r="C1851" s="954"/>
      <c r="D1851" s="955"/>
      <c r="E1851" s="98"/>
      <c r="F1851" s="98"/>
      <c r="G1851" s="1499"/>
      <c r="H1851" s="1190"/>
      <c r="I1851" s="1500"/>
    </row>
    <row r="1852" spans="1:9" ht="15.75">
      <c r="A1852" s="3"/>
      <c r="B1852" s="3"/>
      <c r="C1852" s="1514" t="s">
        <v>833</v>
      </c>
      <c r="D1852" s="955" t="s">
        <v>29</v>
      </c>
      <c r="E1852" s="1148" t="s">
        <v>692</v>
      </c>
      <c r="F1852" s="1283"/>
      <c r="G1852" s="1501"/>
      <c r="H1852" s="1502"/>
      <c r="I1852" s="1503"/>
    </row>
    <row r="1853" spans="1:9" ht="15.75">
      <c r="A1853" s="3"/>
      <c r="B1853" s="3"/>
      <c r="C1853" s="1505"/>
      <c r="D1853" s="29">
        <v>1</v>
      </c>
      <c r="E1853" s="948" t="s">
        <v>665</v>
      </c>
      <c r="F1853" s="952">
        <v>24270</v>
      </c>
      <c r="G1853" s="952"/>
      <c r="H1853" s="947"/>
      <c r="I1853" s="955"/>
    </row>
    <row r="1854" spans="1:9" ht="24">
      <c r="A1854" s="3"/>
      <c r="B1854" s="3"/>
      <c r="C1854" s="1505"/>
      <c r="D1854" s="949">
        <v>1001</v>
      </c>
      <c r="E1854" s="948" t="s">
        <v>31</v>
      </c>
      <c r="F1854" s="952">
        <v>3321</v>
      </c>
      <c r="G1854" s="952"/>
      <c r="H1854" s="947"/>
      <c r="I1854" s="117"/>
    </row>
    <row r="1855" spans="1:9" ht="24">
      <c r="A1855" s="3"/>
      <c r="B1855" s="3"/>
      <c r="C1855" s="1505"/>
      <c r="D1855" s="949">
        <v>1210</v>
      </c>
      <c r="E1855" s="948" t="s">
        <v>71</v>
      </c>
      <c r="F1855" s="952">
        <v>2856</v>
      </c>
      <c r="G1855" s="952"/>
      <c r="H1855" s="947"/>
      <c r="I1855" s="117"/>
    </row>
    <row r="1856" spans="1:9" ht="24">
      <c r="A1856" s="3"/>
      <c r="B1856" s="3"/>
      <c r="C1856" s="1505"/>
      <c r="D1856" s="949">
        <v>1810</v>
      </c>
      <c r="E1856" s="948" t="s">
        <v>595</v>
      </c>
      <c r="F1856" s="952">
        <v>35535</v>
      </c>
      <c r="G1856" s="952"/>
      <c r="H1856" s="947"/>
      <c r="I1856" s="117"/>
    </row>
    <row r="1857" spans="1:9" ht="24">
      <c r="A1857" s="3"/>
      <c r="B1857" s="3"/>
      <c r="C1857" s="1505"/>
      <c r="D1857" s="949">
        <v>2378</v>
      </c>
      <c r="E1857" s="948" t="s">
        <v>647</v>
      </c>
      <c r="F1857" s="952">
        <v>8495</v>
      </c>
      <c r="G1857" s="952"/>
      <c r="H1857" s="947"/>
      <c r="I1857" s="117"/>
    </row>
    <row r="1858" spans="1:9" ht="24">
      <c r="A1858" s="3"/>
      <c r="B1858" s="3"/>
      <c r="C1858" s="1505"/>
      <c r="D1858" s="949"/>
      <c r="E1858" s="948"/>
      <c r="F1858" s="952"/>
      <c r="G1858" s="952"/>
      <c r="H1858" s="947"/>
      <c r="I1858" s="117"/>
    </row>
    <row r="1859" spans="1:9" ht="24">
      <c r="A1859" s="3"/>
      <c r="B1859" s="3"/>
      <c r="C1859" s="1505"/>
      <c r="D1859" s="949"/>
      <c r="E1859" s="948"/>
      <c r="F1859" s="952"/>
      <c r="G1859" s="952"/>
      <c r="H1859" s="947"/>
      <c r="I1859" s="117"/>
    </row>
    <row r="1860" spans="1:9" ht="24">
      <c r="A1860" s="3"/>
      <c r="B1860" s="3"/>
      <c r="C1860" s="1505"/>
      <c r="D1860" s="949"/>
      <c r="E1860" s="948"/>
      <c r="F1860" s="952"/>
      <c r="G1860" s="952"/>
      <c r="H1860" s="947"/>
      <c r="I1860" s="117"/>
    </row>
    <row r="1861" spans="1:9" ht="24">
      <c r="A1861" s="3"/>
      <c r="B1861" s="3"/>
      <c r="C1861" s="1505"/>
      <c r="D1861" s="949"/>
      <c r="E1861" s="948"/>
      <c r="F1861" s="952"/>
      <c r="G1861" s="952"/>
      <c r="H1861" s="947"/>
      <c r="I1861" s="117"/>
    </row>
    <row r="1862" spans="1:9" ht="24">
      <c r="A1862" s="3"/>
      <c r="B1862" s="3"/>
      <c r="C1862" s="1505"/>
      <c r="D1862" s="949"/>
      <c r="E1862" s="948"/>
      <c r="F1862" s="952"/>
      <c r="G1862" s="952"/>
      <c r="H1862" s="947"/>
      <c r="I1862" s="117"/>
    </row>
    <row r="1863" spans="1:9" ht="15.75">
      <c r="A1863" s="3"/>
      <c r="B1863" s="3"/>
      <c r="C1863" s="1506"/>
      <c r="D1863" s="949"/>
      <c r="E1863" s="948"/>
      <c r="F1863" s="952"/>
      <c r="G1863" s="952"/>
      <c r="H1863" s="947"/>
      <c r="I1863" s="955"/>
    </row>
    <row r="1864" spans="1:9" ht="15.75">
      <c r="A1864" s="3"/>
      <c r="B1864" s="3"/>
      <c r="C1864" s="7"/>
      <c r="D1864" s="949"/>
      <c r="E1864" s="950"/>
      <c r="F1864" s="956"/>
      <c r="G1864" s="956"/>
      <c r="H1864" s="1507"/>
      <c r="I1864" s="1508"/>
    </row>
    <row r="1865" spans="1:9" ht="15.75">
      <c r="A1865" s="15"/>
      <c r="B1865" s="15"/>
      <c r="C1865" s="167"/>
      <c r="D1865" s="958"/>
      <c r="E1865" s="169"/>
      <c r="F1865" s="170"/>
      <c r="G1865" s="170"/>
      <c r="H1865" s="171"/>
      <c r="I1865" s="167"/>
    </row>
    <row r="1867" spans="1:9" ht="18.75">
      <c r="A1867" s="1140" t="s">
        <v>12</v>
      </c>
      <c r="B1867" s="1140"/>
      <c r="C1867" s="1140"/>
      <c r="D1867" s="1141" t="s">
        <v>588</v>
      </c>
      <c r="E1867" s="1141"/>
      <c r="F1867" s="1141"/>
      <c r="G1867" s="953" t="s">
        <v>13</v>
      </c>
      <c r="H1867" s="953"/>
      <c r="I1867" s="953"/>
    </row>
    <row r="1868" spans="1:9" ht="66.75" customHeight="1">
      <c r="A1868" s="1510" t="s">
        <v>729</v>
      </c>
      <c r="B1868" s="1510"/>
      <c r="C1868" s="1510"/>
      <c r="D1868" s="1510"/>
      <c r="E1868" s="1510"/>
      <c r="F1868" s="1510"/>
      <c r="G1868" s="1510"/>
      <c r="H1868" s="1510"/>
      <c r="I1868" s="1510"/>
    </row>
    <row r="1869" spans="1:9" ht="15.75">
      <c r="A1869" s="1160" t="s">
        <v>23</v>
      </c>
      <c r="B1869" s="1160"/>
      <c r="C1869" s="166">
        <v>45401</v>
      </c>
      <c r="D1869" s="10"/>
      <c r="E1869" s="1206" t="s">
        <v>21</v>
      </c>
      <c r="F1869" s="1206"/>
      <c r="G1869" s="1219"/>
      <c r="H1869" s="1219"/>
      <c r="I1869" s="1219"/>
    </row>
    <row r="1870" spans="1:9" ht="15.75">
      <c r="A1870" s="1213" t="s">
        <v>26</v>
      </c>
      <c r="B1870" s="1213"/>
      <c r="C1870" s="954" t="s">
        <v>27</v>
      </c>
      <c r="D1870" s="12"/>
      <c r="E1870" s="1213" t="s">
        <v>20</v>
      </c>
      <c r="F1870" s="1213"/>
      <c r="G1870" s="1511">
        <v>45383</v>
      </c>
      <c r="H1870" s="1511"/>
      <c r="I1870" s="1511"/>
    </row>
    <row r="1871" spans="1:9" ht="15.75">
      <c r="A1871" s="1213" t="s">
        <v>15</v>
      </c>
      <c r="B1871" s="1213"/>
      <c r="C1871" s="954" t="s">
        <v>17</v>
      </c>
      <c r="D1871" s="12"/>
      <c r="E1871" s="1214" t="s">
        <v>18</v>
      </c>
      <c r="F1871" s="1215"/>
      <c r="G1871" s="1184" t="s">
        <v>734</v>
      </c>
      <c r="H1871" s="1184"/>
      <c r="I1871" s="1184"/>
    </row>
    <row r="1872" spans="1:9" ht="15.75">
      <c r="A1872" s="1213" t="s">
        <v>16</v>
      </c>
      <c r="B1872" s="1213"/>
      <c r="C1872" s="954"/>
      <c r="D1872" s="10"/>
      <c r="E1872" s="1206" t="s">
        <v>19</v>
      </c>
      <c r="F1872" s="1206"/>
      <c r="G1872" s="1191" t="s">
        <v>735</v>
      </c>
      <c r="H1872" s="1191"/>
      <c r="I1872" s="1191"/>
    </row>
    <row r="1873" spans="1:9" ht="15.75">
      <c r="A1873" s="1184" t="s">
        <v>0</v>
      </c>
      <c r="B1873" s="1184"/>
      <c r="C1873" s="33"/>
      <c r="D1873" s="8"/>
      <c r="E1873" s="957" t="s">
        <v>22</v>
      </c>
      <c r="F1873" s="954" t="s">
        <v>42</v>
      </c>
      <c r="G1873" s="957" t="s">
        <v>179</v>
      </c>
      <c r="H1873" s="1282" t="s">
        <v>175</v>
      </c>
      <c r="I1873" s="1282"/>
    </row>
    <row r="1874" spans="1:9" ht="15.75">
      <c r="A1874" s="1151" t="s">
        <v>1</v>
      </c>
      <c r="B1874" s="1153"/>
      <c r="C1874" s="1154"/>
      <c r="D1874" s="1512" t="s">
        <v>2</v>
      </c>
      <c r="E1874" s="1512"/>
      <c r="F1874" s="1512"/>
      <c r="G1874" s="1512"/>
      <c r="H1874" s="1513" t="s">
        <v>10</v>
      </c>
      <c r="I1874" s="1513" t="s">
        <v>11</v>
      </c>
    </row>
    <row r="1875" spans="1:9" ht="15.75">
      <c r="A1875" s="1161" t="s">
        <v>3</v>
      </c>
      <c r="B1875" s="1161" t="s">
        <v>4</v>
      </c>
      <c r="C1875" s="1163" t="s">
        <v>5</v>
      </c>
      <c r="D1875" s="1401" t="s">
        <v>6</v>
      </c>
      <c r="E1875" s="1184" t="s">
        <v>7</v>
      </c>
      <c r="F1875" s="1184"/>
      <c r="G1875" s="1184"/>
      <c r="H1875" s="1513"/>
      <c r="I1875" s="1513"/>
    </row>
    <row r="1876" spans="1:9" ht="15.75">
      <c r="A1876" s="1162"/>
      <c r="B1876" s="1162"/>
      <c r="C1876" s="1164"/>
      <c r="D1876" s="1191"/>
      <c r="E1876" s="1184" t="s">
        <v>8</v>
      </c>
      <c r="F1876" s="1184"/>
      <c r="G1876" s="98" t="s">
        <v>9</v>
      </c>
      <c r="H1876" s="1513"/>
      <c r="I1876" s="1513"/>
    </row>
    <row r="1877" spans="1:9" ht="15.75">
      <c r="A1877" s="951"/>
      <c r="B1877" s="951"/>
      <c r="C1877" s="954"/>
      <c r="D1877" s="955"/>
      <c r="E1877" s="98"/>
      <c r="F1877" s="98"/>
      <c r="G1877" s="1499" t="s">
        <v>892</v>
      </c>
      <c r="H1877" s="1190"/>
      <c r="I1877" s="1500"/>
    </row>
    <row r="1878" spans="1:9" ht="15.75">
      <c r="A1878" s="3"/>
      <c r="B1878" s="3"/>
      <c r="C1878" s="1514" t="s">
        <v>772</v>
      </c>
      <c r="D1878" s="955" t="s">
        <v>29</v>
      </c>
      <c r="E1878" s="1148" t="s">
        <v>889</v>
      </c>
      <c r="F1878" s="1283"/>
      <c r="G1878" s="1501"/>
      <c r="H1878" s="1502"/>
      <c r="I1878" s="1503"/>
    </row>
    <row r="1879" spans="1:9" ht="15.75">
      <c r="A1879" s="3"/>
      <c r="B1879" s="3"/>
      <c r="C1879" s="1505"/>
      <c r="D1879" s="29">
        <v>1</v>
      </c>
      <c r="E1879" s="948" t="s">
        <v>665</v>
      </c>
      <c r="F1879" s="952">
        <v>61140</v>
      </c>
      <c r="G1879" s="952"/>
      <c r="H1879" s="995">
        <v>87801</v>
      </c>
      <c r="I1879" s="955"/>
    </row>
    <row r="1880" spans="1:9" ht="24">
      <c r="A1880" s="3"/>
      <c r="B1880" s="3"/>
      <c r="C1880" s="1505"/>
      <c r="D1880" s="949">
        <v>1001</v>
      </c>
      <c r="E1880" s="948" t="s">
        <v>31</v>
      </c>
      <c r="F1880" s="952">
        <v>8715</v>
      </c>
      <c r="G1880" s="952"/>
      <c r="H1880" s="995">
        <v>20783</v>
      </c>
      <c r="I1880" s="117"/>
    </row>
    <row r="1881" spans="1:9" ht="24">
      <c r="A1881" s="3"/>
      <c r="B1881" s="3"/>
      <c r="C1881" s="1505"/>
      <c r="D1881" s="949">
        <v>1210</v>
      </c>
      <c r="E1881" s="948" t="s">
        <v>71</v>
      </c>
      <c r="F1881" s="952">
        <v>5000</v>
      </c>
      <c r="G1881" s="952"/>
      <c r="H1881" s="995"/>
      <c r="I1881" s="117"/>
    </row>
    <row r="1882" spans="1:9" ht="24">
      <c r="A1882" s="3"/>
      <c r="B1882" s="3"/>
      <c r="C1882" s="1505"/>
      <c r="D1882" s="949">
        <v>1810</v>
      </c>
      <c r="E1882" s="948" t="s">
        <v>595</v>
      </c>
      <c r="F1882" s="952">
        <v>87450</v>
      </c>
      <c r="G1882" s="952"/>
      <c r="H1882" s="995">
        <v>162763</v>
      </c>
      <c r="I1882" s="117"/>
    </row>
    <row r="1883" spans="1:9" ht="24">
      <c r="A1883" s="3"/>
      <c r="B1883" s="3"/>
      <c r="C1883" s="1505"/>
      <c r="D1883" s="949">
        <v>1947</v>
      </c>
      <c r="E1883" s="948" t="s">
        <v>73</v>
      </c>
      <c r="F1883" s="952">
        <v>2421</v>
      </c>
      <c r="G1883" s="952"/>
      <c r="H1883" s="995">
        <v>9269</v>
      </c>
      <c r="I1883" s="117"/>
    </row>
    <row r="1884" spans="1:9" ht="24">
      <c r="A1884" s="3"/>
      <c r="B1884" s="3"/>
      <c r="C1884" s="1505"/>
      <c r="D1884" s="949">
        <v>1978</v>
      </c>
      <c r="E1884" s="948" t="s">
        <v>74</v>
      </c>
      <c r="F1884" s="952">
        <v>18000</v>
      </c>
      <c r="G1884" s="952"/>
      <c r="H1884" s="995">
        <v>30193</v>
      </c>
      <c r="I1884" s="117"/>
    </row>
    <row r="1885" spans="1:9" ht="24">
      <c r="A1885" s="3"/>
      <c r="B1885" s="3"/>
      <c r="C1885" s="1505"/>
      <c r="D1885" s="949">
        <v>2363</v>
      </c>
      <c r="E1885" s="948" t="s">
        <v>72</v>
      </c>
      <c r="F1885" s="952">
        <v>20000</v>
      </c>
      <c r="G1885" s="952"/>
      <c r="H1885" s="995">
        <v>50323</v>
      </c>
      <c r="I1885" s="117"/>
    </row>
    <row r="1886" spans="1:9" ht="24">
      <c r="A1886" s="3"/>
      <c r="B1886" s="3"/>
      <c r="C1886" s="1505"/>
      <c r="D1886" s="949">
        <v>2347</v>
      </c>
      <c r="E1886" s="948" t="s">
        <v>458</v>
      </c>
      <c r="F1886" s="952">
        <v>4556</v>
      </c>
      <c r="G1886" s="952"/>
      <c r="H1886" s="995"/>
      <c r="I1886" s="117"/>
    </row>
    <row r="1887" spans="1:9" ht="24">
      <c r="A1887" s="3"/>
      <c r="B1887" s="3"/>
      <c r="C1887" s="1505"/>
      <c r="D1887" s="949">
        <v>2379</v>
      </c>
      <c r="E1887" s="948" t="s">
        <v>647</v>
      </c>
      <c r="F1887" s="952">
        <v>17064</v>
      </c>
      <c r="G1887" s="952"/>
      <c r="H1887" s="995">
        <v>22653</v>
      </c>
      <c r="I1887" s="117"/>
    </row>
    <row r="1888" spans="1:9" ht="24">
      <c r="A1888" s="3"/>
      <c r="B1888" s="3"/>
      <c r="C1888" s="1505"/>
      <c r="D1888" s="949"/>
      <c r="E1888" s="948"/>
      <c r="F1888" s="952"/>
      <c r="G1888" s="952"/>
      <c r="H1888" s="995"/>
      <c r="I1888" s="117"/>
    </row>
    <row r="1889" spans="1:9" ht="15.75">
      <c r="A1889" s="3"/>
      <c r="B1889" s="3"/>
      <c r="C1889" s="1506"/>
      <c r="D1889" s="949"/>
      <c r="E1889" s="948" t="s">
        <v>94</v>
      </c>
      <c r="F1889" s="952">
        <v>224346</v>
      </c>
      <c r="G1889" s="952" t="s">
        <v>94</v>
      </c>
      <c r="H1889" s="995">
        <v>383785</v>
      </c>
      <c r="I1889" s="955"/>
    </row>
    <row r="1890" spans="1:9" ht="15.75">
      <c r="A1890" s="3"/>
      <c r="B1890" s="3"/>
      <c r="C1890" s="7"/>
      <c r="D1890" s="949"/>
      <c r="E1890" s="950"/>
      <c r="F1890" s="956"/>
      <c r="G1890" s="956"/>
      <c r="H1890" s="1507"/>
      <c r="I1890" s="1508"/>
    </row>
    <row r="1891" spans="1:9" ht="15.75">
      <c r="A1891" s="15"/>
      <c r="B1891" s="15"/>
      <c r="C1891" s="167"/>
      <c r="D1891" s="958"/>
      <c r="E1891" s="169"/>
      <c r="F1891" s="170"/>
      <c r="G1891" s="170"/>
      <c r="H1891" s="171"/>
      <c r="I1891" s="167"/>
    </row>
    <row r="1893" spans="1:9" ht="18.75">
      <c r="A1893" s="1140" t="s">
        <v>12</v>
      </c>
      <c r="B1893" s="1140"/>
      <c r="C1893" s="1140"/>
      <c r="D1893" s="1141" t="s">
        <v>588</v>
      </c>
      <c r="E1893" s="1141"/>
      <c r="F1893" s="1141"/>
      <c r="G1893" s="953" t="s">
        <v>13</v>
      </c>
      <c r="H1893" s="953"/>
      <c r="I1893" s="953"/>
    </row>
    <row r="1894" spans="1:9" ht="66.75" customHeight="1">
      <c r="A1894" s="1510" t="s">
        <v>729</v>
      </c>
      <c r="B1894" s="1510"/>
      <c r="C1894" s="1510"/>
      <c r="D1894" s="1510"/>
      <c r="E1894" s="1510"/>
      <c r="F1894" s="1510"/>
      <c r="G1894" s="1510"/>
      <c r="H1894" s="1510"/>
      <c r="I1894" s="1510"/>
    </row>
    <row r="1895" spans="1:9" ht="15.75">
      <c r="A1895" s="1160" t="s">
        <v>23</v>
      </c>
      <c r="B1895" s="1160"/>
      <c r="C1895" s="166">
        <v>45401</v>
      </c>
      <c r="D1895" s="10"/>
      <c r="E1895" s="1206" t="s">
        <v>21</v>
      </c>
      <c r="F1895" s="1206"/>
      <c r="G1895" s="1219"/>
      <c r="H1895" s="1219"/>
      <c r="I1895" s="1219"/>
    </row>
    <row r="1896" spans="1:9" ht="15.75">
      <c r="A1896" s="1213" t="s">
        <v>26</v>
      </c>
      <c r="B1896" s="1213"/>
      <c r="C1896" s="954" t="s">
        <v>27</v>
      </c>
      <c r="D1896" s="12"/>
      <c r="E1896" s="1213" t="s">
        <v>20</v>
      </c>
      <c r="F1896" s="1213"/>
      <c r="G1896" s="1511">
        <v>45383</v>
      </c>
      <c r="H1896" s="1511"/>
      <c r="I1896" s="1511"/>
    </row>
    <row r="1897" spans="1:9" ht="15.75">
      <c r="A1897" s="1213" t="s">
        <v>15</v>
      </c>
      <c r="B1897" s="1213"/>
      <c r="C1897" s="954" t="s">
        <v>17</v>
      </c>
      <c r="D1897" s="12"/>
      <c r="E1897" s="1214" t="s">
        <v>18</v>
      </c>
      <c r="F1897" s="1215"/>
      <c r="G1897" s="1184" t="s">
        <v>736</v>
      </c>
      <c r="H1897" s="1184"/>
      <c r="I1897" s="1184"/>
    </row>
    <row r="1898" spans="1:9" ht="15.75">
      <c r="A1898" s="1213" t="s">
        <v>16</v>
      </c>
      <c r="B1898" s="1213"/>
      <c r="C1898" s="954">
        <v>90065331</v>
      </c>
      <c r="D1898" s="10"/>
      <c r="E1898" s="1206" t="s">
        <v>19</v>
      </c>
      <c r="F1898" s="1206"/>
      <c r="G1898" s="1191" t="s">
        <v>735</v>
      </c>
      <c r="H1898" s="1191"/>
      <c r="I1898" s="1191"/>
    </row>
    <row r="1899" spans="1:9" ht="15.75">
      <c r="A1899" s="1184" t="s">
        <v>0</v>
      </c>
      <c r="B1899" s="1184"/>
      <c r="C1899" s="33"/>
      <c r="D1899" s="8"/>
      <c r="E1899" s="957" t="s">
        <v>22</v>
      </c>
      <c r="F1899" s="954" t="s">
        <v>42</v>
      </c>
      <c r="G1899" s="957" t="s">
        <v>179</v>
      </c>
      <c r="H1899" s="1282" t="s">
        <v>175</v>
      </c>
      <c r="I1899" s="1282"/>
    </row>
    <row r="1900" spans="1:9" ht="15.75">
      <c r="A1900" s="1151" t="s">
        <v>1</v>
      </c>
      <c r="B1900" s="1153"/>
      <c r="C1900" s="1154"/>
      <c r="D1900" s="1512" t="s">
        <v>2</v>
      </c>
      <c r="E1900" s="1512"/>
      <c r="F1900" s="1512"/>
      <c r="G1900" s="1512"/>
      <c r="H1900" s="1513" t="s">
        <v>10</v>
      </c>
      <c r="I1900" s="1513" t="s">
        <v>11</v>
      </c>
    </row>
    <row r="1901" spans="1:9" ht="15.75">
      <c r="A1901" s="1161" t="s">
        <v>3</v>
      </c>
      <c r="B1901" s="1161" t="s">
        <v>4</v>
      </c>
      <c r="C1901" s="1163" t="s">
        <v>5</v>
      </c>
      <c r="D1901" s="1401" t="s">
        <v>6</v>
      </c>
      <c r="E1901" s="1184" t="s">
        <v>7</v>
      </c>
      <c r="F1901" s="1184"/>
      <c r="G1901" s="1184"/>
      <c r="H1901" s="1513"/>
      <c r="I1901" s="1513"/>
    </row>
    <row r="1902" spans="1:9" ht="15.75">
      <c r="A1902" s="1162"/>
      <c r="B1902" s="1162"/>
      <c r="C1902" s="1164"/>
      <c r="D1902" s="1191"/>
      <c r="E1902" s="1184" t="s">
        <v>8</v>
      </c>
      <c r="F1902" s="1184"/>
      <c r="G1902" s="98" t="s">
        <v>9</v>
      </c>
      <c r="H1902" s="1513"/>
      <c r="I1902" s="1513"/>
    </row>
    <row r="1903" spans="1:9" ht="15.75">
      <c r="A1903" s="951"/>
      <c r="B1903" s="951"/>
      <c r="C1903" s="954"/>
      <c r="D1903" s="955"/>
      <c r="E1903" s="98"/>
      <c r="F1903" s="98"/>
      <c r="G1903" s="1499"/>
      <c r="H1903" s="1190"/>
      <c r="I1903" s="1500"/>
    </row>
    <row r="1904" spans="1:9" ht="15.75">
      <c r="A1904" s="3"/>
      <c r="B1904" s="3"/>
      <c r="C1904" s="1514" t="s">
        <v>773</v>
      </c>
      <c r="D1904" s="955" t="s">
        <v>29</v>
      </c>
      <c r="E1904" s="1148" t="s">
        <v>692</v>
      </c>
      <c r="F1904" s="1283"/>
      <c r="G1904" s="1501"/>
      <c r="H1904" s="1502"/>
      <c r="I1904" s="1503"/>
    </row>
    <row r="1905" spans="1:9" ht="15.75">
      <c r="A1905" s="3"/>
      <c r="B1905" s="3"/>
      <c r="C1905" s="1505"/>
      <c r="D1905" s="29">
        <v>1</v>
      </c>
      <c r="E1905" s="948" t="s">
        <v>665</v>
      </c>
      <c r="F1905" s="952">
        <v>61140</v>
      </c>
      <c r="G1905" s="952"/>
      <c r="H1905" s="947"/>
      <c r="I1905" s="955"/>
    </row>
    <row r="1906" spans="1:9" ht="24">
      <c r="A1906" s="3"/>
      <c r="B1906" s="3"/>
      <c r="C1906" s="1505"/>
      <c r="D1906" s="949">
        <v>1001</v>
      </c>
      <c r="E1906" s="948" t="s">
        <v>31</v>
      </c>
      <c r="F1906" s="952">
        <v>8715</v>
      </c>
      <c r="G1906" s="952"/>
      <c r="H1906" s="947"/>
      <c r="I1906" s="117"/>
    </row>
    <row r="1907" spans="1:9" ht="24">
      <c r="A1907" s="3"/>
      <c r="B1907" s="3"/>
      <c r="C1907" s="1505"/>
      <c r="D1907" s="949">
        <v>1947</v>
      </c>
      <c r="E1907" s="948" t="s">
        <v>73</v>
      </c>
      <c r="F1907" s="952">
        <v>2421</v>
      </c>
      <c r="G1907" s="952"/>
      <c r="H1907" s="947"/>
      <c r="I1907" s="117"/>
    </row>
    <row r="1908" spans="1:9" ht="24">
      <c r="A1908" s="3"/>
      <c r="B1908" s="3"/>
      <c r="C1908" s="1505"/>
      <c r="D1908" s="949">
        <v>1978</v>
      </c>
      <c r="E1908" s="948" t="s">
        <v>74</v>
      </c>
      <c r="F1908" s="952">
        <v>18000</v>
      </c>
      <c r="G1908" s="952"/>
      <c r="H1908" s="947"/>
      <c r="I1908" s="117"/>
    </row>
    <row r="1909" spans="1:9" ht="24">
      <c r="A1909" s="3"/>
      <c r="B1909" s="3"/>
      <c r="C1909" s="1505"/>
      <c r="D1909" s="949">
        <v>2363</v>
      </c>
      <c r="E1909" s="948" t="s">
        <v>72</v>
      </c>
      <c r="F1909" s="952">
        <v>20000</v>
      </c>
      <c r="G1909" s="952"/>
      <c r="H1909" s="947"/>
      <c r="I1909" s="117"/>
    </row>
    <row r="1910" spans="1:9" ht="24">
      <c r="A1910" s="3"/>
      <c r="B1910" s="3"/>
      <c r="C1910" s="1505"/>
      <c r="D1910" s="949">
        <v>1810</v>
      </c>
      <c r="E1910" s="948" t="s">
        <v>595</v>
      </c>
      <c r="F1910" s="952">
        <v>87450</v>
      </c>
      <c r="G1910" s="952"/>
      <c r="H1910" s="947"/>
      <c r="I1910" s="117"/>
    </row>
    <row r="1911" spans="1:9" ht="24">
      <c r="A1911" s="3"/>
      <c r="B1911" s="3"/>
      <c r="C1911" s="1505"/>
      <c r="D1911" s="949">
        <v>2378</v>
      </c>
      <c r="E1911" s="948" t="s">
        <v>647</v>
      </c>
      <c r="F1911" s="952">
        <v>17064</v>
      </c>
      <c r="G1911" s="952"/>
      <c r="H1911" s="947"/>
      <c r="I1911" s="117"/>
    </row>
    <row r="1912" spans="1:9" ht="24">
      <c r="A1912" s="3"/>
      <c r="B1912" s="3"/>
      <c r="C1912" s="1505"/>
      <c r="D1912" s="949"/>
      <c r="E1912" s="948"/>
      <c r="F1912" s="952"/>
      <c r="G1912" s="952"/>
      <c r="H1912" s="947"/>
      <c r="I1912" s="117"/>
    </row>
    <row r="1913" spans="1:9" ht="24">
      <c r="A1913" s="3"/>
      <c r="B1913" s="3"/>
      <c r="C1913" s="1505"/>
      <c r="D1913" s="949"/>
      <c r="E1913" s="948"/>
      <c r="F1913" s="952"/>
      <c r="G1913" s="952"/>
      <c r="H1913" s="947"/>
      <c r="I1913" s="117"/>
    </row>
    <row r="1914" spans="1:9" ht="24">
      <c r="A1914" s="3"/>
      <c r="B1914" s="3"/>
      <c r="C1914" s="1505"/>
      <c r="D1914" s="949"/>
      <c r="E1914" s="948"/>
      <c r="F1914" s="952"/>
      <c r="G1914" s="952"/>
      <c r="H1914" s="947"/>
      <c r="I1914" s="117"/>
    </row>
    <row r="1915" spans="1:9" ht="15.75">
      <c r="A1915" s="3"/>
      <c r="B1915" s="3"/>
      <c r="C1915" s="1506"/>
      <c r="D1915" s="949"/>
      <c r="E1915" s="948"/>
      <c r="F1915" s="952"/>
      <c r="G1915" s="952"/>
      <c r="H1915" s="947"/>
      <c r="I1915" s="955"/>
    </row>
    <row r="1916" spans="1:9" ht="15.75">
      <c r="A1916" s="3"/>
      <c r="B1916" s="3"/>
      <c r="C1916" s="7"/>
      <c r="D1916" s="949"/>
      <c r="E1916" s="950"/>
      <c r="F1916" s="956"/>
      <c r="G1916" s="956"/>
      <c r="H1916" s="1507"/>
      <c r="I1916" s="1508"/>
    </row>
    <row r="1917" spans="1:9" ht="15.75">
      <c r="A1917" s="15"/>
      <c r="B1917" s="15"/>
      <c r="C1917" s="167"/>
      <c r="D1917" s="958"/>
      <c r="E1917" s="169"/>
      <c r="F1917" s="170"/>
      <c r="G1917" s="170"/>
      <c r="H1917" s="171"/>
      <c r="I1917" s="167"/>
    </row>
    <row r="1919" spans="1:9" ht="18.75">
      <c r="A1919" s="1140" t="s">
        <v>12</v>
      </c>
      <c r="B1919" s="1140"/>
      <c r="C1919" s="1140"/>
      <c r="D1919" s="1141" t="s">
        <v>588</v>
      </c>
      <c r="E1919" s="1141"/>
      <c r="F1919" s="1141"/>
      <c r="G1919" s="953" t="s">
        <v>13</v>
      </c>
      <c r="H1919" s="953"/>
      <c r="I1919" s="953"/>
    </row>
    <row r="1920" spans="1:9" ht="65.25" customHeight="1">
      <c r="A1920" s="1510" t="s">
        <v>729</v>
      </c>
      <c r="B1920" s="1510"/>
      <c r="C1920" s="1510"/>
      <c r="D1920" s="1510"/>
      <c r="E1920" s="1510"/>
      <c r="F1920" s="1510"/>
      <c r="G1920" s="1510"/>
      <c r="H1920" s="1510"/>
      <c r="I1920" s="1510"/>
    </row>
    <row r="1921" spans="1:9" ht="15.75">
      <c r="A1921" s="1160" t="s">
        <v>23</v>
      </c>
      <c r="B1921" s="1160"/>
      <c r="C1921" s="166">
        <v>45425</v>
      </c>
      <c r="D1921" s="10"/>
      <c r="E1921" s="1206" t="s">
        <v>21</v>
      </c>
      <c r="F1921" s="1206"/>
      <c r="G1921" s="1219"/>
      <c r="H1921" s="1219"/>
      <c r="I1921" s="1219"/>
    </row>
    <row r="1922" spans="1:9" ht="15.75">
      <c r="A1922" s="1213" t="s">
        <v>26</v>
      </c>
      <c r="B1922" s="1213"/>
      <c r="C1922" s="954" t="s">
        <v>27</v>
      </c>
      <c r="D1922" s="12"/>
      <c r="E1922" s="1213" t="s">
        <v>20</v>
      </c>
      <c r="F1922" s="1213"/>
      <c r="G1922" s="1511">
        <v>45413</v>
      </c>
      <c r="H1922" s="1511"/>
      <c r="I1922" s="1511"/>
    </row>
    <row r="1923" spans="1:9" ht="15.75">
      <c r="A1923" s="1213" t="s">
        <v>15</v>
      </c>
      <c r="B1923" s="1213"/>
      <c r="C1923" s="954" t="s">
        <v>17</v>
      </c>
      <c r="D1923" s="12"/>
      <c r="E1923" s="1214" t="s">
        <v>18</v>
      </c>
      <c r="F1923" s="1215"/>
      <c r="G1923" s="1184" t="s">
        <v>894</v>
      </c>
      <c r="H1923" s="1184"/>
      <c r="I1923" s="1184"/>
    </row>
    <row r="1924" spans="1:9" ht="15.75">
      <c r="A1924" s="1213" t="s">
        <v>16</v>
      </c>
      <c r="B1924" s="1213"/>
      <c r="C1924" s="954">
        <v>90065330</v>
      </c>
      <c r="D1924" s="10"/>
      <c r="E1924" s="1206" t="s">
        <v>19</v>
      </c>
      <c r="F1924" s="1206"/>
      <c r="G1924" s="1191" t="s">
        <v>737</v>
      </c>
      <c r="H1924" s="1191"/>
      <c r="I1924" s="1191"/>
    </row>
    <row r="1925" spans="1:9" ht="15.75">
      <c r="A1925" s="1184" t="s">
        <v>0</v>
      </c>
      <c r="B1925" s="1184"/>
      <c r="C1925" s="33"/>
      <c r="D1925" s="8"/>
      <c r="E1925" s="957" t="s">
        <v>22</v>
      </c>
      <c r="F1925" s="954" t="s">
        <v>42</v>
      </c>
      <c r="G1925" s="957" t="s">
        <v>179</v>
      </c>
      <c r="H1925" s="1282" t="s">
        <v>175</v>
      </c>
      <c r="I1925" s="1282"/>
    </row>
    <row r="1926" spans="1:9" ht="15.75">
      <c r="A1926" s="1151" t="s">
        <v>1</v>
      </c>
      <c r="B1926" s="1153"/>
      <c r="C1926" s="1154"/>
      <c r="D1926" s="1512" t="s">
        <v>2</v>
      </c>
      <c r="E1926" s="1512"/>
      <c r="F1926" s="1512"/>
      <c r="G1926" s="1512"/>
      <c r="H1926" s="1513" t="s">
        <v>10</v>
      </c>
      <c r="I1926" s="1513" t="s">
        <v>11</v>
      </c>
    </row>
    <row r="1927" spans="1:9" ht="15.75">
      <c r="A1927" s="1161" t="s">
        <v>3</v>
      </c>
      <c r="B1927" s="1161" t="s">
        <v>4</v>
      </c>
      <c r="C1927" s="1163" t="s">
        <v>5</v>
      </c>
      <c r="D1927" s="1401" t="s">
        <v>6</v>
      </c>
      <c r="E1927" s="1184" t="s">
        <v>7</v>
      </c>
      <c r="F1927" s="1184"/>
      <c r="G1927" s="1184"/>
      <c r="H1927" s="1513"/>
      <c r="I1927" s="1513"/>
    </row>
    <row r="1928" spans="1:9" ht="15.75">
      <c r="A1928" s="1162"/>
      <c r="B1928" s="1162"/>
      <c r="C1928" s="1164"/>
      <c r="D1928" s="1191"/>
      <c r="E1928" s="1184" t="s">
        <v>8</v>
      </c>
      <c r="F1928" s="1184"/>
      <c r="G1928" s="98" t="s">
        <v>9</v>
      </c>
      <c r="H1928" s="1513"/>
      <c r="I1928" s="1513"/>
    </row>
    <row r="1929" spans="1:9" ht="15.75">
      <c r="A1929" s="951"/>
      <c r="B1929" s="951"/>
      <c r="C1929" s="954"/>
      <c r="D1929" s="955"/>
      <c r="E1929" s="98"/>
      <c r="F1929" s="98"/>
      <c r="G1929" s="1499" t="s">
        <v>896</v>
      </c>
      <c r="H1929" s="1190"/>
      <c r="I1929" s="1500"/>
    </row>
    <row r="1930" spans="1:9" ht="15.75">
      <c r="A1930" s="3"/>
      <c r="B1930" s="3"/>
      <c r="C1930" s="1514" t="s">
        <v>893</v>
      </c>
      <c r="D1930" s="955" t="s">
        <v>29</v>
      </c>
      <c r="E1930" s="1148" t="s">
        <v>895</v>
      </c>
      <c r="F1930" s="1283"/>
      <c r="G1930" s="1501"/>
      <c r="H1930" s="1502"/>
      <c r="I1930" s="1503"/>
    </row>
    <row r="1931" spans="1:9" ht="15.75">
      <c r="A1931" s="3"/>
      <c r="B1931" s="3"/>
      <c r="C1931" s="1505"/>
      <c r="D1931" s="29">
        <v>1</v>
      </c>
      <c r="E1931" s="948" t="s">
        <v>665</v>
      </c>
      <c r="F1931" s="952">
        <v>61140</v>
      </c>
      <c r="G1931" s="952"/>
      <c r="H1931" s="947">
        <v>97031</v>
      </c>
      <c r="I1931" s="955"/>
    </row>
    <row r="1932" spans="1:9" ht="24">
      <c r="A1932" s="3"/>
      <c r="B1932" s="3"/>
      <c r="C1932" s="1505"/>
      <c r="D1932" s="949">
        <v>1001</v>
      </c>
      <c r="E1932" s="948" t="s">
        <v>31</v>
      </c>
      <c r="F1932" s="952">
        <v>8715</v>
      </c>
      <c r="G1932" s="952"/>
      <c r="H1932" s="947">
        <v>22848</v>
      </c>
      <c r="I1932" s="117"/>
    </row>
    <row r="1933" spans="1:9" ht="24">
      <c r="A1933" s="3"/>
      <c r="B1933" s="3"/>
      <c r="C1933" s="1505"/>
      <c r="D1933" s="949">
        <v>1210</v>
      </c>
      <c r="E1933" s="948" t="s">
        <v>71</v>
      </c>
      <c r="F1933" s="952">
        <v>5000</v>
      </c>
      <c r="G1933" s="952"/>
      <c r="H1933" s="947"/>
      <c r="I1933" s="117"/>
    </row>
    <row r="1934" spans="1:9" ht="24">
      <c r="A1934" s="3"/>
      <c r="B1934" s="3"/>
      <c r="C1934" s="1505"/>
      <c r="D1934" s="949">
        <v>1810</v>
      </c>
      <c r="E1934" s="948" t="s">
        <v>595</v>
      </c>
      <c r="F1934" s="952">
        <v>87450</v>
      </c>
      <c r="G1934" s="952"/>
      <c r="H1934" s="947">
        <v>179188</v>
      </c>
      <c r="I1934" s="117"/>
    </row>
    <row r="1935" spans="1:9" ht="24">
      <c r="A1935" s="3"/>
      <c r="B1935" s="3"/>
      <c r="C1935" s="1505"/>
      <c r="D1935" s="949">
        <v>1947</v>
      </c>
      <c r="E1935" s="948" t="s">
        <v>73</v>
      </c>
      <c r="F1935" s="952">
        <v>2421</v>
      </c>
      <c r="G1935" s="952"/>
      <c r="H1935" s="947">
        <v>10190</v>
      </c>
      <c r="I1935" s="117"/>
    </row>
    <row r="1936" spans="1:9" ht="24">
      <c r="A1936" s="3"/>
      <c r="B1936" s="3"/>
      <c r="C1936" s="1505"/>
      <c r="D1936" s="949">
        <v>1978</v>
      </c>
      <c r="E1936" s="948" t="s">
        <v>74</v>
      </c>
      <c r="F1936" s="952">
        <v>18000</v>
      </c>
      <c r="G1936" s="952"/>
      <c r="H1936" s="947">
        <v>33193</v>
      </c>
      <c r="I1936" s="117"/>
    </row>
    <row r="1937" spans="1:9" ht="24">
      <c r="A1937" s="3"/>
      <c r="B1937" s="3"/>
      <c r="C1937" s="1505"/>
      <c r="D1937" s="949">
        <v>2363</v>
      </c>
      <c r="E1937" s="948" t="s">
        <v>72</v>
      </c>
      <c r="F1937" s="952">
        <v>20000</v>
      </c>
      <c r="G1937" s="952"/>
      <c r="H1937" s="947">
        <v>55323</v>
      </c>
      <c r="I1937" s="117"/>
    </row>
    <row r="1938" spans="1:9" ht="24">
      <c r="A1938" s="3"/>
      <c r="B1938" s="3"/>
      <c r="C1938" s="1505"/>
      <c r="D1938" s="949">
        <v>2347</v>
      </c>
      <c r="E1938" s="948" t="s">
        <v>458</v>
      </c>
      <c r="F1938" s="952">
        <v>4556</v>
      </c>
      <c r="G1938" s="952"/>
      <c r="H1938" s="947"/>
      <c r="I1938" s="117"/>
    </row>
    <row r="1939" spans="1:9" ht="24">
      <c r="A1939" s="3"/>
      <c r="B1939" s="3"/>
      <c r="C1939" s="1505"/>
      <c r="D1939" s="949">
        <v>2379</v>
      </c>
      <c r="E1939" s="948" t="s">
        <v>647</v>
      </c>
      <c r="F1939" s="952">
        <v>17064</v>
      </c>
      <c r="G1939" s="952"/>
      <c r="H1939" s="947">
        <v>25170</v>
      </c>
      <c r="I1939" s="117"/>
    </row>
    <row r="1940" spans="1:9" ht="24">
      <c r="A1940" s="3"/>
      <c r="B1940" s="3"/>
      <c r="C1940" s="1505"/>
      <c r="D1940" s="949"/>
      <c r="E1940" s="948"/>
      <c r="F1940" s="952"/>
      <c r="G1940" s="952"/>
      <c r="H1940" s="947"/>
      <c r="I1940" s="117"/>
    </row>
    <row r="1941" spans="1:9" ht="15.75">
      <c r="A1941" s="3"/>
      <c r="B1941" s="3"/>
      <c r="C1941" s="1506"/>
      <c r="D1941" s="949"/>
      <c r="E1941" s="948" t="s">
        <v>94</v>
      </c>
      <c r="F1941" s="952">
        <v>224346</v>
      </c>
      <c r="G1941" s="952" t="s">
        <v>898</v>
      </c>
      <c r="H1941" s="947">
        <f>SUM(H1931:H1940)</f>
        <v>422943</v>
      </c>
      <c r="I1941" s="955"/>
    </row>
    <row r="1942" spans="1:9" ht="15.75">
      <c r="A1942" s="3"/>
      <c r="B1942" s="3"/>
      <c r="C1942" s="7"/>
      <c r="D1942" s="949"/>
      <c r="E1942" s="950"/>
      <c r="F1942" s="956"/>
      <c r="G1942" s="956"/>
      <c r="H1942" s="1507" t="s">
        <v>897</v>
      </c>
      <c r="I1942" s="1508"/>
    </row>
    <row r="1943" spans="1:9" ht="15.75">
      <c r="A1943" s="15"/>
      <c r="B1943" s="15"/>
      <c r="C1943" s="167"/>
      <c r="D1943" s="958"/>
      <c r="E1943" s="169"/>
      <c r="F1943" s="170"/>
      <c r="G1943" s="170"/>
      <c r="H1943" s="171"/>
      <c r="I1943" s="167"/>
    </row>
    <row r="1945" spans="1:9" ht="18.75">
      <c r="A1945" s="1140" t="s">
        <v>12</v>
      </c>
      <c r="B1945" s="1140"/>
      <c r="C1945" s="1140"/>
      <c r="D1945" s="1141" t="s">
        <v>588</v>
      </c>
      <c r="E1945" s="1141"/>
      <c r="F1945" s="1141"/>
      <c r="G1945" s="953" t="s">
        <v>13</v>
      </c>
      <c r="H1945" s="953"/>
      <c r="I1945" s="953"/>
    </row>
    <row r="1946" spans="1:9" ht="65.25" customHeight="1">
      <c r="A1946" s="1510" t="s">
        <v>729</v>
      </c>
      <c r="B1946" s="1510"/>
      <c r="C1946" s="1510"/>
      <c r="D1946" s="1510"/>
      <c r="E1946" s="1510"/>
      <c r="F1946" s="1510"/>
      <c r="G1946" s="1510"/>
      <c r="H1946" s="1510"/>
      <c r="I1946" s="1510"/>
    </row>
    <row r="1947" spans="1:9" ht="15.75">
      <c r="A1947" s="1160" t="s">
        <v>23</v>
      </c>
      <c r="B1947" s="1160"/>
      <c r="C1947" s="166">
        <v>45401</v>
      </c>
      <c r="D1947" s="10"/>
      <c r="E1947" s="1206" t="s">
        <v>21</v>
      </c>
      <c r="F1947" s="1206"/>
      <c r="G1947" s="1219"/>
      <c r="H1947" s="1219"/>
      <c r="I1947" s="1219"/>
    </row>
    <row r="1948" spans="1:9" ht="15.75">
      <c r="A1948" s="1213" t="s">
        <v>26</v>
      </c>
      <c r="B1948" s="1213"/>
      <c r="C1948" s="954" t="s">
        <v>27</v>
      </c>
      <c r="D1948" s="12"/>
      <c r="E1948" s="1213" t="s">
        <v>20</v>
      </c>
      <c r="F1948" s="1213"/>
      <c r="G1948" s="1511">
        <v>45383</v>
      </c>
      <c r="H1948" s="1511"/>
      <c r="I1948" s="1511"/>
    </row>
    <row r="1949" spans="1:9" ht="15.75">
      <c r="A1949" s="1213" t="s">
        <v>15</v>
      </c>
      <c r="B1949" s="1213"/>
      <c r="C1949" s="954" t="s">
        <v>17</v>
      </c>
      <c r="D1949" s="12"/>
      <c r="E1949" s="1214" t="s">
        <v>18</v>
      </c>
      <c r="F1949" s="1215"/>
      <c r="G1949" s="1184" t="s">
        <v>741</v>
      </c>
      <c r="H1949" s="1184"/>
      <c r="I1949" s="1184"/>
    </row>
    <row r="1950" spans="1:9" ht="15.75">
      <c r="A1950" s="1213" t="s">
        <v>16</v>
      </c>
      <c r="B1950" s="1213"/>
      <c r="C1950" s="954">
        <v>90133463</v>
      </c>
      <c r="D1950" s="10"/>
      <c r="E1950" s="1206" t="s">
        <v>19</v>
      </c>
      <c r="F1950" s="1206"/>
      <c r="G1950" s="1191" t="s">
        <v>740</v>
      </c>
      <c r="H1950" s="1191"/>
      <c r="I1950" s="1191"/>
    </row>
    <row r="1951" spans="1:9" ht="15.75">
      <c r="A1951" s="1184" t="s">
        <v>0</v>
      </c>
      <c r="B1951" s="1184"/>
      <c r="C1951" s="33"/>
      <c r="D1951" s="8"/>
      <c r="E1951" s="957" t="s">
        <v>22</v>
      </c>
      <c r="F1951" s="954" t="s">
        <v>79</v>
      </c>
      <c r="G1951" s="957" t="s">
        <v>179</v>
      </c>
      <c r="H1951" s="1282" t="s">
        <v>175</v>
      </c>
      <c r="I1951" s="1282"/>
    </row>
    <row r="1952" spans="1:9" ht="15.75">
      <c r="A1952" s="1151" t="s">
        <v>1</v>
      </c>
      <c r="B1952" s="1153"/>
      <c r="C1952" s="1154"/>
      <c r="D1952" s="1512" t="s">
        <v>2</v>
      </c>
      <c r="E1952" s="1512"/>
      <c r="F1952" s="1512"/>
      <c r="G1952" s="1512"/>
      <c r="H1952" s="1513" t="s">
        <v>10</v>
      </c>
      <c r="I1952" s="1513" t="s">
        <v>11</v>
      </c>
    </row>
    <row r="1953" spans="1:9" ht="15.75">
      <c r="A1953" s="1161" t="s">
        <v>3</v>
      </c>
      <c r="B1953" s="1161" t="s">
        <v>4</v>
      </c>
      <c r="C1953" s="1163" t="s">
        <v>5</v>
      </c>
      <c r="D1953" s="1401" t="s">
        <v>6</v>
      </c>
      <c r="E1953" s="1184" t="s">
        <v>7</v>
      </c>
      <c r="F1953" s="1184"/>
      <c r="G1953" s="1184"/>
      <c r="H1953" s="1513"/>
      <c r="I1953" s="1513"/>
    </row>
    <row r="1954" spans="1:9" ht="15.75">
      <c r="A1954" s="1162"/>
      <c r="B1954" s="1162"/>
      <c r="C1954" s="1164"/>
      <c r="D1954" s="1191"/>
      <c r="E1954" s="1184" t="s">
        <v>8</v>
      </c>
      <c r="F1954" s="1184"/>
      <c r="G1954" s="98" t="s">
        <v>9</v>
      </c>
      <c r="H1954" s="1513"/>
      <c r="I1954" s="1513"/>
    </row>
    <row r="1955" spans="1:9" ht="15.75">
      <c r="A1955" s="951"/>
      <c r="B1955" s="951"/>
      <c r="C1955" s="954"/>
      <c r="D1955" s="955"/>
      <c r="E1955" s="98"/>
      <c r="F1955" s="98"/>
      <c r="G1955" s="1499"/>
      <c r="H1955" s="1190"/>
      <c r="I1955" s="1500"/>
    </row>
    <row r="1956" spans="1:9" ht="15.75">
      <c r="A1956" s="3"/>
      <c r="B1956" s="3"/>
      <c r="C1956" s="1514" t="s">
        <v>837</v>
      </c>
      <c r="D1956" s="955" t="s">
        <v>29</v>
      </c>
      <c r="E1956" s="1148" t="s">
        <v>692</v>
      </c>
      <c r="F1956" s="1283"/>
      <c r="G1956" s="1501"/>
      <c r="H1956" s="1502"/>
      <c r="I1956" s="1503"/>
    </row>
    <row r="1957" spans="1:9" ht="15.75">
      <c r="A1957" s="3"/>
      <c r="B1957" s="3"/>
      <c r="C1957" s="1505"/>
      <c r="D1957" s="29">
        <v>1</v>
      </c>
      <c r="E1957" s="948" t="s">
        <v>665</v>
      </c>
      <c r="F1957" s="952">
        <v>19960</v>
      </c>
      <c r="G1957" s="952"/>
      <c r="H1957" s="947"/>
      <c r="I1957" s="955"/>
    </row>
    <row r="1958" spans="1:9" ht="24">
      <c r="A1958" s="3"/>
      <c r="B1958" s="3"/>
      <c r="C1958" s="1505"/>
      <c r="D1958" s="949">
        <v>1001</v>
      </c>
      <c r="E1958" s="948" t="s">
        <v>31</v>
      </c>
      <c r="F1958" s="952">
        <v>2778</v>
      </c>
      <c r="G1958" s="952"/>
      <c r="H1958" s="947"/>
      <c r="I1958" s="117"/>
    </row>
    <row r="1959" spans="1:9" ht="24">
      <c r="A1959" s="3"/>
      <c r="B1959" s="3"/>
      <c r="C1959" s="1505"/>
      <c r="D1959" s="949">
        <v>1978</v>
      </c>
      <c r="E1959" s="948" t="s">
        <v>74</v>
      </c>
      <c r="F1959" s="952">
        <v>9000</v>
      </c>
      <c r="G1959" s="952"/>
      <c r="H1959" s="947"/>
      <c r="I1959" s="117"/>
    </row>
    <row r="1960" spans="1:9" ht="24">
      <c r="A1960" s="3"/>
      <c r="B1960" s="3"/>
      <c r="C1960" s="1505"/>
      <c r="D1960" s="949">
        <v>2363</v>
      </c>
      <c r="E1960" s="948" t="s">
        <v>72</v>
      </c>
      <c r="F1960" s="952">
        <v>12000</v>
      </c>
      <c r="G1960" s="952"/>
      <c r="H1960" s="947"/>
      <c r="I1960" s="117"/>
    </row>
    <row r="1961" spans="1:9" ht="24">
      <c r="A1961" s="3"/>
      <c r="B1961" s="3"/>
      <c r="C1961" s="1505"/>
      <c r="D1961" s="949">
        <v>1210</v>
      </c>
      <c r="E1961" s="948" t="s">
        <v>71</v>
      </c>
      <c r="F1961" s="952">
        <v>2856</v>
      </c>
      <c r="G1961" s="952"/>
      <c r="H1961" s="947"/>
      <c r="I1961" s="117"/>
    </row>
    <row r="1962" spans="1:9" ht="24">
      <c r="A1962" s="3"/>
      <c r="B1962" s="3"/>
      <c r="C1962" s="1505"/>
      <c r="D1962" s="949">
        <v>1810</v>
      </c>
      <c r="E1962" s="948" t="s">
        <v>595</v>
      </c>
      <c r="F1962" s="952">
        <v>28630</v>
      </c>
      <c r="G1962" s="952"/>
      <c r="H1962" s="947"/>
      <c r="I1962" s="117"/>
    </row>
    <row r="1963" spans="1:9" ht="24">
      <c r="A1963" s="3"/>
      <c r="B1963" s="3"/>
      <c r="C1963" s="1505"/>
      <c r="D1963" s="949">
        <v>2378</v>
      </c>
      <c r="E1963" s="948" t="s">
        <v>647</v>
      </c>
      <c r="F1963" s="952">
        <v>6528</v>
      </c>
      <c r="G1963" s="952"/>
      <c r="H1963" s="947"/>
      <c r="I1963" s="117"/>
    </row>
    <row r="1964" spans="1:9" ht="24">
      <c r="A1964" s="3"/>
      <c r="B1964" s="3"/>
      <c r="C1964" s="1505"/>
      <c r="D1964" s="949"/>
      <c r="E1964" s="948"/>
      <c r="F1964" s="952"/>
      <c r="G1964" s="952"/>
      <c r="H1964" s="947"/>
      <c r="I1964" s="117"/>
    </row>
    <row r="1965" spans="1:9" ht="24">
      <c r="A1965" s="3"/>
      <c r="B1965" s="3"/>
      <c r="C1965" s="1505"/>
      <c r="D1965" s="949"/>
      <c r="E1965" s="948"/>
      <c r="F1965" s="952"/>
      <c r="G1965" s="952"/>
      <c r="H1965" s="947"/>
      <c r="I1965" s="117"/>
    </row>
    <row r="1966" spans="1:9" ht="24">
      <c r="A1966" s="3"/>
      <c r="B1966" s="3"/>
      <c r="C1966" s="1505"/>
      <c r="D1966" s="949"/>
      <c r="E1966" s="948"/>
      <c r="F1966" s="952"/>
      <c r="G1966" s="952"/>
      <c r="H1966" s="947"/>
      <c r="I1966" s="117"/>
    </row>
    <row r="1967" spans="1:9" ht="15.75">
      <c r="A1967" s="3"/>
      <c r="B1967" s="3"/>
      <c r="C1967" s="1506"/>
      <c r="D1967" s="949"/>
      <c r="E1967" s="948"/>
      <c r="F1967" s="952"/>
      <c r="G1967" s="952"/>
      <c r="H1967" s="947"/>
      <c r="I1967" s="955"/>
    </row>
    <row r="1968" spans="1:9" ht="15.75">
      <c r="A1968" s="3"/>
      <c r="B1968" s="3"/>
      <c r="C1968" s="7"/>
      <c r="D1968" s="949"/>
      <c r="E1968" s="950"/>
      <c r="F1968" s="956"/>
      <c r="G1968" s="956"/>
      <c r="H1968" s="1507"/>
      <c r="I1968" s="1508"/>
    </row>
    <row r="1969" spans="1:9" ht="15.75">
      <c r="A1969" s="15"/>
      <c r="B1969" s="15"/>
      <c r="C1969" s="167"/>
      <c r="D1969" s="958"/>
      <c r="E1969" s="169"/>
      <c r="F1969" s="170"/>
      <c r="G1969" s="170"/>
      <c r="H1969" s="171"/>
      <c r="I1969" s="167"/>
    </row>
    <row r="1971" spans="1:9" ht="18.75">
      <c r="A1971" s="1140" t="s">
        <v>12</v>
      </c>
      <c r="B1971" s="1140"/>
      <c r="C1971" s="1140"/>
      <c r="D1971" s="1141" t="s">
        <v>588</v>
      </c>
      <c r="E1971" s="1141"/>
      <c r="F1971" s="1141"/>
      <c r="G1971" s="953" t="s">
        <v>13</v>
      </c>
      <c r="H1971" s="953"/>
      <c r="I1971" s="953"/>
    </row>
    <row r="1972" spans="1:9" ht="77.25" customHeight="1">
      <c r="A1972" s="1510" t="s">
        <v>729</v>
      </c>
      <c r="B1972" s="1510"/>
      <c r="C1972" s="1510"/>
      <c r="D1972" s="1510"/>
      <c r="E1972" s="1510"/>
      <c r="F1972" s="1510"/>
      <c r="G1972" s="1510"/>
      <c r="H1972" s="1510"/>
      <c r="I1972" s="1510"/>
    </row>
    <row r="1973" spans="1:9" ht="15.75">
      <c r="A1973" s="1160" t="s">
        <v>23</v>
      </c>
      <c r="B1973" s="1160"/>
      <c r="C1973" s="166">
        <v>45401</v>
      </c>
      <c r="D1973" s="10"/>
      <c r="E1973" s="1206" t="s">
        <v>21</v>
      </c>
      <c r="F1973" s="1206"/>
      <c r="G1973" s="1219"/>
      <c r="H1973" s="1219"/>
      <c r="I1973" s="1219"/>
    </row>
    <row r="1974" spans="1:9" ht="15.75">
      <c r="A1974" s="1213" t="s">
        <v>26</v>
      </c>
      <c r="B1974" s="1213"/>
      <c r="C1974" s="954" t="s">
        <v>27</v>
      </c>
      <c r="D1974" s="12"/>
      <c r="E1974" s="1213" t="s">
        <v>20</v>
      </c>
      <c r="F1974" s="1213"/>
      <c r="G1974" s="1511">
        <v>45383</v>
      </c>
      <c r="H1974" s="1511"/>
      <c r="I1974" s="1511"/>
    </row>
    <row r="1975" spans="1:9" ht="15.75">
      <c r="A1975" s="1213" t="s">
        <v>15</v>
      </c>
      <c r="B1975" s="1213"/>
      <c r="C1975" s="954" t="s">
        <v>17</v>
      </c>
      <c r="D1975" s="12"/>
      <c r="E1975" s="1214" t="s">
        <v>18</v>
      </c>
      <c r="F1975" s="1215"/>
      <c r="G1975" s="1184" t="s">
        <v>742</v>
      </c>
      <c r="H1975" s="1184"/>
      <c r="I1975" s="1184"/>
    </row>
    <row r="1976" spans="1:9" ht="15.75">
      <c r="A1976" s="1213" t="s">
        <v>16</v>
      </c>
      <c r="B1976" s="1213"/>
      <c r="C1976" s="954">
        <v>90108796</v>
      </c>
      <c r="D1976" s="10"/>
      <c r="E1976" s="1206" t="s">
        <v>19</v>
      </c>
      <c r="F1976" s="1206"/>
      <c r="G1976" s="1191" t="s">
        <v>743</v>
      </c>
      <c r="H1976" s="1191"/>
      <c r="I1976" s="1191"/>
    </row>
    <row r="1977" spans="1:9" ht="15.75">
      <c r="A1977" s="1184" t="s">
        <v>0</v>
      </c>
      <c r="B1977" s="1184"/>
      <c r="C1977" s="33"/>
      <c r="D1977" s="8"/>
      <c r="E1977" s="957" t="s">
        <v>22</v>
      </c>
      <c r="F1977" s="954" t="s">
        <v>79</v>
      </c>
      <c r="G1977" s="957" t="s">
        <v>179</v>
      </c>
      <c r="H1977" s="1282" t="s">
        <v>175</v>
      </c>
      <c r="I1977" s="1282"/>
    </row>
    <row r="1978" spans="1:9" ht="15.75">
      <c r="A1978" s="1151" t="s">
        <v>1</v>
      </c>
      <c r="B1978" s="1153"/>
      <c r="C1978" s="1154"/>
      <c r="D1978" s="1512" t="s">
        <v>2</v>
      </c>
      <c r="E1978" s="1512"/>
      <c r="F1978" s="1512"/>
      <c r="G1978" s="1512"/>
      <c r="H1978" s="1513" t="s">
        <v>10</v>
      </c>
      <c r="I1978" s="1513" t="s">
        <v>11</v>
      </c>
    </row>
    <row r="1979" spans="1:9" ht="15.75">
      <c r="A1979" s="1161" t="s">
        <v>3</v>
      </c>
      <c r="B1979" s="1161" t="s">
        <v>4</v>
      </c>
      <c r="C1979" s="1163" t="s">
        <v>5</v>
      </c>
      <c r="D1979" s="1401" t="s">
        <v>6</v>
      </c>
      <c r="E1979" s="1184" t="s">
        <v>7</v>
      </c>
      <c r="F1979" s="1184"/>
      <c r="G1979" s="1184"/>
      <c r="H1979" s="1513"/>
      <c r="I1979" s="1513"/>
    </row>
    <row r="1980" spans="1:9" ht="15.75">
      <c r="A1980" s="1162"/>
      <c r="B1980" s="1162"/>
      <c r="C1980" s="1164"/>
      <c r="D1980" s="1191"/>
      <c r="E1980" s="1184" t="s">
        <v>8</v>
      </c>
      <c r="F1980" s="1184"/>
      <c r="G1980" s="98" t="s">
        <v>9</v>
      </c>
      <c r="H1980" s="1513"/>
      <c r="I1980" s="1513"/>
    </row>
    <row r="1981" spans="1:9" ht="15.75">
      <c r="A1981" s="951"/>
      <c r="B1981" s="951"/>
      <c r="C1981" s="954"/>
      <c r="D1981" s="955"/>
      <c r="E1981" s="98"/>
      <c r="F1981" s="98"/>
      <c r="G1981" s="1499"/>
      <c r="H1981" s="1190"/>
      <c r="I1981" s="1500"/>
    </row>
    <row r="1982" spans="1:9" ht="15.75">
      <c r="A1982" s="3"/>
      <c r="B1982" s="3"/>
      <c r="C1982" s="1514" t="s">
        <v>836</v>
      </c>
      <c r="D1982" s="955" t="s">
        <v>29</v>
      </c>
      <c r="E1982" s="1148" t="s">
        <v>692</v>
      </c>
      <c r="F1982" s="1283"/>
      <c r="G1982" s="1501"/>
      <c r="H1982" s="1502"/>
      <c r="I1982" s="1503"/>
    </row>
    <row r="1983" spans="1:9" ht="15.75">
      <c r="A1983" s="3"/>
      <c r="B1983" s="3"/>
      <c r="C1983" s="1505"/>
      <c r="D1983" s="29">
        <v>1</v>
      </c>
      <c r="E1983" s="948" t="s">
        <v>665</v>
      </c>
      <c r="F1983" s="952">
        <v>21270</v>
      </c>
      <c r="G1983" s="952"/>
      <c r="H1983" s="947"/>
      <c r="I1983" s="955"/>
    </row>
    <row r="1984" spans="1:9" ht="24">
      <c r="A1984" s="3"/>
      <c r="B1984" s="3"/>
      <c r="C1984" s="1505"/>
      <c r="D1984" s="949">
        <v>1001</v>
      </c>
      <c r="E1984" s="948" t="s">
        <v>31</v>
      </c>
      <c r="F1984" s="952">
        <v>2778</v>
      </c>
      <c r="G1984" s="952"/>
      <c r="H1984" s="947"/>
      <c r="I1984" s="117"/>
    </row>
    <row r="1985" spans="1:9" ht="24">
      <c r="A1985" s="3"/>
      <c r="B1985" s="3"/>
      <c r="C1985" s="1505"/>
      <c r="D1985" s="949">
        <v>1210</v>
      </c>
      <c r="E1985" s="948" t="s">
        <v>71</v>
      </c>
      <c r="F1985" s="952">
        <v>2856</v>
      </c>
      <c r="G1985" s="952"/>
      <c r="H1985" s="947"/>
      <c r="I1985" s="117"/>
    </row>
    <row r="1986" spans="1:9" ht="24">
      <c r="A1986" s="3"/>
      <c r="B1986" s="3"/>
      <c r="C1986" s="1505"/>
      <c r="D1986" s="949">
        <v>1978</v>
      </c>
      <c r="E1986" s="948" t="s">
        <v>74</v>
      </c>
      <c r="F1986" s="952">
        <v>9000</v>
      </c>
      <c r="G1986" s="952"/>
      <c r="H1986" s="947"/>
      <c r="I1986" s="117"/>
    </row>
    <row r="1987" spans="1:9" ht="24">
      <c r="A1987" s="3"/>
      <c r="B1987" s="3"/>
      <c r="C1987" s="1505"/>
      <c r="D1987" s="949">
        <v>2363</v>
      </c>
      <c r="E1987" s="948" t="s">
        <v>72</v>
      </c>
      <c r="F1987" s="952">
        <v>12000</v>
      </c>
      <c r="G1987" s="952"/>
      <c r="H1987" s="947"/>
      <c r="I1987" s="117"/>
    </row>
    <row r="1988" spans="1:9" ht="24">
      <c r="A1988" s="3"/>
      <c r="B1988" s="3"/>
      <c r="C1988" s="1505"/>
      <c r="D1988" s="949">
        <v>1810</v>
      </c>
      <c r="E1988" s="948" t="s">
        <v>595</v>
      </c>
      <c r="F1988" s="952">
        <v>29285</v>
      </c>
      <c r="G1988" s="952"/>
      <c r="H1988" s="947"/>
      <c r="I1988" s="117"/>
    </row>
    <row r="1989" spans="1:9" ht="24">
      <c r="A1989" s="3"/>
      <c r="B1989" s="3"/>
      <c r="C1989" s="1505"/>
      <c r="D1989" s="949">
        <v>2378</v>
      </c>
      <c r="E1989" s="948" t="s">
        <v>647</v>
      </c>
      <c r="F1989" s="952">
        <v>6986</v>
      </c>
      <c r="G1989" s="952"/>
      <c r="H1989" s="947"/>
      <c r="I1989" s="117"/>
    </row>
    <row r="1990" spans="1:9" ht="24">
      <c r="A1990" s="3"/>
      <c r="B1990" s="3"/>
      <c r="C1990" s="1505"/>
      <c r="D1990" s="949"/>
      <c r="E1990" s="948"/>
      <c r="F1990" s="952"/>
      <c r="G1990" s="952"/>
      <c r="H1990" s="947"/>
      <c r="I1990" s="117"/>
    </row>
    <row r="1991" spans="1:9" ht="24">
      <c r="A1991" s="3"/>
      <c r="B1991" s="3"/>
      <c r="C1991" s="1505"/>
      <c r="D1991" s="949"/>
      <c r="E1991" s="948"/>
      <c r="F1991" s="952"/>
      <c r="G1991" s="952"/>
      <c r="H1991" s="947"/>
      <c r="I1991" s="117"/>
    </row>
    <row r="1992" spans="1:9" ht="24">
      <c r="A1992" s="3"/>
      <c r="B1992" s="3"/>
      <c r="C1992" s="1505"/>
      <c r="D1992" s="949"/>
      <c r="E1992" s="948"/>
      <c r="F1992" s="952"/>
      <c r="G1992" s="952"/>
      <c r="H1992" s="947"/>
      <c r="I1992" s="117"/>
    </row>
    <row r="1993" spans="1:9" ht="15.75">
      <c r="A1993" s="3"/>
      <c r="B1993" s="3"/>
      <c r="C1993" s="1506"/>
      <c r="D1993" s="949"/>
      <c r="E1993" s="948"/>
      <c r="F1993" s="952"/>
      <c r="G1993" s="952"/>
      <c r="H1993" s="947"/>
      <c r="I1993" s="955"/>
    </row>
    <row r="1994" spans="1:9" ht="15.75">
      <c r="A1994" s="3"/>
      <c r="B1994" s="3"/>
      <c r="C1994" s="7"/>
      <c r="D1994" s="949"/>
      <c r="E1994" s="950"/>
      <c r="F1994" s="956"/>
      <c r="G1994" s="956"/>
      <c r="H1994" s="1507"/>
      <c r="I1994" s="1508"/>
    </row>
    <row r="1995" spans="1:9" ht="15.75">
      <c r="A1995" s="15"/>
      <c r="B1995" s="15"/>
      <c r="C1995" s="167"/>
      <c r="D1995" s="958"/>
      <c r="E1995" s="169"/>
      <c r="F1995" s="170"/>
      <c r="G1995" s="170"/>
      <c r="H1995" s="171"/>
      <c r="I1995" s="167"/>
    </row>
    <row r="1997" spans="1:9" ht="18.75">
      <c r="A1997" s="1140" t="s">
        <v>12</v>
      </c>
      <c r="B1997" s="1140"/>
      <c r="C1997" s="1140"/>
      <c r="D1997" s="1141" t="s">
        <v>588</v>
      </c>
      <c r="E1997" s="1141"/>
      <c r="F1997" s="1141"/>
      <c r="G1997" s="953" t="s">
        <v>13</v>
      </c>
      <c r="H1997" s="953"/>
      <c r="I1997" s="953"/>
    </row>
    <row r="1998" spans="1:9" ht="69.75" customHeight="1">
      <c r="A1998" s="1510" t="s">
        <v>729</v>
      </c>
      <c r="B1998" s="1510"/>
      <c r="C1998" s="1510"/>
      <c r="D1998" s="1510"/>
      <c r="E1998" s="1510"/>
      <c r="F1998" s="1510"/>
      <c r="G1998" s="1510"/>
      <c r="H1998" s="1510"/>
      <c r="I1998" s="1510"/>
    </row>
    <row r="1999" spans="1:9" ht="15.75">
      <c r="A1999" s="1160" t="s">
        <v>23</v>
      </c>
      <c r="B1999" s="1160"/>
      <c r="C1999" s="166">
        <v>45401</v>
      </c>
      <c r="D1999" s="10"/>
      <c r="E1999" s="1206" t="s">
        <v>21</v>
      </c>
      <c r="F1999" s="1206"/>
      <c r="G1999" s="1219"/>
      <c r="H1999" s="1219"/>
      <c r="I1999" s="1219"/>
    </row>
    <row r="2000" spans="1:9" ht="15.75">
      <c r="A2000" s="1213" t="s">
        <v>26</v>
      </c>
      <c r="B2000" s="1213"/>
      <c r="C2000" s="954" t="s">
        <v>27</v>
      </c>
      <c r="D2000" s="12"/>
      <c r="E2000" s="1213" t="s">
        <v>20</v>
      </c>
      <c r="F2000" s="1213"/>
      <c r="G2000" s="1511">
        <v>45383</v>
      </c>
      <c r="H2000" s="1511"/>
      <c r="I2000" s="1511"/>
    </row>
    <row r="2001" spans="1:9" ht="15.75">
      <c r="A2001" s="1213" t="s">
        <v>15</v>
      </c>
      <c r="B2001" s="1213"/>
      <c r="C2001" s="954" t="s">
        <v>17</v>
      </c>
      <c r="D2001" s="12"/>
      <c r="E2001" s="1214" t="s">
        <v>18</v>
      </c>
      <c r="F2001" s="1215"/>
      <c r="G2001" s="1184" t="s">
        <v>744</v>
      </c>
      <c r="H2001" s="1184"/>
      <c r="I2001" s="1184"/>
    </row>
    <row r="2002" spans="1:9" ht="15.75">
      <c r="A2002" s="1213" t="s">
        <v>16</v>
      </c>
      <c r="B2002" s="1213"/>
      <c r="C2002" s="954">
        <v>90144286</v>
      </c>
      <c r="D2002" s="10"/>
      <c r="E2002" s="1206" t="s">
        <v>19</v>
      </c>
      <c r="F2002" s="1206"/>
      <c r="G2002" s="1191" t="s">
        <v>680</v>
      </c>
      <c r="H2002" s="1191"/>
      <c r="I2002" s="1191"/>
    </row>
    <row r="2003" spans="1:9" ht="15.75">
      <c r="A2003" s="1184" t="s">
        <v>0</v>
      </c>
      <c r="B2003" s="1184"/>
      <c r="C2003" s="33"/>
      <c r="D2003" s="8"/>
      <c r="E2003" s="957" t="s">
        <v>22</v>
      </c>
      <c r="F2003" s="954" t="s">
        <v>111</v>
      </c>
      <c r="G2003" s="957" t="s">
        <v>179</v>
      </c>
      <c r="H2003" s="1282" t="s">
        <v>175</v>
      </c>
      <c r="I2003" s="1282"/>
    </row>
    <row r="2004" spans="1:9" ht="15.75">
      <c r="A2004" s="1151" t="s">
        <v>1</v>
      </c>
      <c r="B2004" s="1153"/>
      <c r="C2004" s="1154"/>
      <c r="D2004" s="1512" t="s">
        <v>2</v>
      </c>
      <c r="E2004" s="1512"/>
      <c r="F2004" s="1512"/>
      <c r="G2004" s="1512"/>
      <c r="H2004" s="1513" t="s">
        <v>10</v>
      </c>
      <c r="I2004" s="1513" t="s">
        <v>11</v>
      </c>
    </row>
    <row r="2005" spans="1:9" ht="15.75">
      <c r="A2005" s="1161" t="s">
        <v>3</v>
      </c>
      <c r="B2005" s="1161" t="s">
        <v>4</v>
      </c>
      <c r="C2005" s="1163" t="s">
        <v>5</v>
      </c>
      <c r="D2005" s="1401" t="s">
        <v>6</v>
      </c>
      <c r="E2005" s="1184" t="s">
        <v>7</v>
      </c>
      <c r="F2005" s="1184"/>
      <c r="G2005" s="1184"/>
      <c r="H2005" s="1513"/>
      <c r="I2005" s="1513"/>
    </row>
    <row r="2006" spans="1:9" ht="15.75">
      <c r="A2006" s="1162"/>
      <c r="B2006" s="1162"/>
      <c r="C2006" s="1164"/>
      <c r="D2006" s="1191"/>
      <c r="E2006" s="1184" t="s">
        <v>8</v>
      </c>
      <c r="F2006" s="1184"/>
      <c r="G2006" s="98" t="s">
        <v>9</v>
      </c>
      <c r="H2006" s="1513"/>
      <c r="I2006" s="1513"/>
    </row>
    <row r="2007" spans="1:9" ht="15.75">
      <c r="A2007" s="951"/>
      <c r="B2007" s="951"/>
      <c r="C2007" s="954"/>
      <c r="D2007" s="955"/>
      <c r="E2007" s="98"/>
      <c r="F2007" s="98"/>
      <c r="G2007" s="1499"/>
      <c r="H2007" s="1190"/>
      <c r="I2007" s="1500"/>
    </row>
    <row r="2008" spans="1:9" ht="15.75">
      <c r="A2008" s="3"/>
      <c r="B2008" s="3"/>
      <c r="C2008" s="1514" t="s">
        <v>838</v>
      </c>
      <c r="D2008" s="955" t="s">
        <v>29</v>
      </c>
      <c r="E2008" s="1148" t="s">
        <v>692</v>
      </c>
      <c r="F2008" s="1283"/>
      <c r="G2008" s="1501"/>
      <c r="H2008" s="1502"/>
      <c r="I2008" s="1503"/>
    </row>
    <row r="2009" spans="1:9" ht="15.75">
      <c r="A2009" s="3"/>
      <c r="B2009" s="3"/>
      <c r="C2009" s="1505"/>
      <c r="D2009" s="29">
        <v>1</v>
      </c>
      <c r="E2009" s="948" t="s">
        <v>665</v>
      </c>
      <c r="F2009" s="952">
        <v>15980</v>
      </c>
      <c r="G2009" s="952"/>
      <c r="H2009" s="947"/>
      <c r="I2009" s="955"/>
    </row>
    <row r="2010" spans="1:9" ht="24">
      <c r="A2010" s="3"/>
      <c r="B2010" s="3"/>
      <c r="C2010" s="1505"/>
      <c r="D2010" s="949">
        <v>1001</v>
      </c>
      <c r="E2010" s="948" t="s">
        <v>31</v>
      </c>
      <c r="F2010" s="952">
        <v>2255</v>
      </c>
      <c r="G2010" s="952"/>
      <c r="H2010" s="947"/>
      <c r="I2010" s="117"/>
    </row>
    <row r="2011" spans="1:9" ht="24">
      <c r="A2011" s="3"/>
      <c r="B2011" s="3"/>
      <c r="C2011" s="1505"/>
      <c r="D2011" s="949">
        <v>1210</v>
      </c>
      <c r="E2011" s="948" t="s">
        <v>71</v>
      </c>
      <c r="F2011" s="952">
        <v>1932</v>
      </c>
      <c r="G2011" s="952"/>
      <c r="H2011" s="947"/>
      <c r="I2011" s="117"/>
    </row>
    <row r="2012" spans="1:9" ht="24">
      <c r="A2012" s="3"/>
      <c r="B2012" s="3"/>
      <c r="C2012" s="1505"/>
      <c r="D2012" s="949">
        <v>1810</v>
      </c>
      <c r="E2012" s="948" t="s">
        <v>595</v>
      </c>
      <c r="F2012" s="952">
        <v>23220</v>
      </c>
      <c r="G2012" s="952"/>
      <c r="H2012" s="947"/>
      <c r="I2012" s="117"/>
    </row>
    <row r="2013" spans="1:9" ht="24">
      <c r="A2013" s="3"/>
      <c r="B2013" s="3"/>
      <c r="C2013" s="1505"/>
      <c r="D2013" s="949">
        <v>2378</v>
      </c>
      <c r="E2013" s="948" t="s">
        <v>647</v>
      </c>
      <c r="F2013" s="952">
        <v>5331</v>
      </c>
      <c r="G2013" s="952"/>
      <c r="H2013" s="947"/>
      <c r="I2013" s="117"/>
    </row>
    <row r="2014" spans="1:9" ht="24">
      <c r="A2014" s="3"/>
      <c r="B2014" s="3"/>
      <c r="C2014" s="1505"/>
      <c r="D2014" s="949"/>
      <c r="E2014" s="948"/>
      <c r="F2014" s="952"/>
      <c r="G2014" s="952"/>
      <c r="H2014" s="947"/>
      <c r="I2014" s="117"/>
    </row>
    <row r="2015" spans="1:9" ht="24">
      <c r="A2015" s="3"/>
      <c r="B2015" s="3"/>
      <c r="C2015" s="1505"/>
      <c r="D2015" s="949"/>
      <c r="E2015" s="948"/>
      <c r="F2015" s="952"/>
      <c r="G2015" s="952"/>
      <c r="H2015" s="947"/>
      <c r="I2015" s="117"/>
    </row>
    <row r="2016" spans="1:9" ht="24">
      <c r="A2016" s="3"/>
      <c r="B2016" s="3"/>
      <c r="C2016" s="1505"/>
      <c r="D2016" s="949"/>
      <c r="E2016" s="948"/>
      <c r="F2016" s="952"/>
      <c r="G2016" s="952"/>
      <c r="H2016" s="947"/>
      <c r="I2016" s="117"/>
    </row>
    <row r="2017" spans="1:9" ht="24">
      <c r="A2017" s="3"/>
      <c r="B2017" s="3"/>
      <c r="C2017" s="1505"/>
      <c r="D2017" s="949"/>
      <c r="E2017" s="948"/>
      <c r="F2017" s="952"/>
      <c r="G2017" s="952"/>
      <c r="H2017" s="947"/>
      <c r="I2017" s="117"/>
    </row>
    <row r="2018" spans="1:9" ht="24">
      <c r="A2018" s="3"/>
      <c r="B2018" s="3"/>
      <c r="C2018" s="1505"/>
      <c r="D2018" s="949"/>
      <c r="E2018" s="948"/>
      <c r="F2018" s="952"/>
      <c r="G2018" s="952"/>
      <c r="H2018" s="947"/>
      <c r="I2018" s="117"/>
    </row>
    <row r="2019" spans="1:9" ht="15.75">
      <c r="A2019" s="3"/>
      <c r="B2019" s="3"/>
      <c r="C2019" s="1506"/>
      <c r="D2019" s="949"/>
      <c r="E2019" s="948"/>
      <c r="F2019" s="952"/>
      <c r="G2019" s="952"/>
      <c r="H2019" s="947"/>
      <c r="I2019" s="955"/>
    </row>
    <row r="2020" spans="1:9" ht="15.75">
      <c r="A2020" s="3"/>
      <c r="B2020" s="3"/>
      <c r="C2020" s="7"/>
      <c r="D2020" s="949"/>
      <c r="E2020" s="950"/>
      <c r="F2020" s="956"/>
      <c r="G2020" s="956"/>
      <c r="H2020" s="1507"/>
      <c r="I2020" s="1508"/>
    </row>
    <row r="2021" spans="1:9" ht="15.75">
      <c r="A2021" s="15"/>
      <c r="B2021" s="15"/>
      <c r="C2021" s="167"/>
      <c r="D2021" s="958"/>
      <c r="E2021" s="169"/>
      <c r="F2021" s="170"/>
      <c r="G2021" s="170"/>
      <c r="H2021" s="171"/>
      <c r="I2021" s="167"/>
    </row>
    <row r="2023" spans="1:9" ht="18.75">
      <c r="A2023" s="1140" t="s">
        <v>12</v>
      </c>
      <c r="B2023" s="1140"/>
      <c r="C2023" s="1140"/>
      <c r="D2023" s="1141" t="s">
        <v>588</v>
      </c>
      <c r="E2023" s="1141"/>
      <c r="F2023" s="1141"/>
      <c r="G2023" s="953" t="s">
        <v>13</v>
      </c>
      <c r="H2023" s="953"/>
      <c r="I2023" s="953"/>
    </row>
    <row r="2024" spans="1:9" ht="65.25" customHeight="1">
      <c r="A2024" s="1510" t="s">
        <v>729</v>
      </c>
      <c r="B2024" s="1510"/>
      <c r="C2024" s="1510"/>
      <c r="D2024" s="1510"/>
      <c r="E2024" s="1510"/>
      <c r="F2024" s="1510"/>
      <c r="G2024" s="1510"/>
      <c r="H2024" s="1510"/>
      <c r="I2024" s="1510"/>
    </row>
    <row r="2025" spans="1:9" ht="15.75">
      <c r="A2025" s="1160" t="s">
        <v>23</v>
      </c>
      <c r="B2025" s="1160"/>
      <c r="C2025" s="166">
        <v>45401</v>
      </c>
      <c r="D2025" s="10"/>
      <c r="E2025" s="1206" t="s">
        <v>21</v>
      </c>
      <c r="F2025" s="1206"/>
      <c r="G2025" s="1219"/>
      <c r="H2025" s="1219"/>
      <c r="I2025" s="1219"/>
    </row>
    <row r="2026" spans="1:9" ht="15.75">
      <c r="A2026" s="1213" t="s">
        <v>26</v>
      </c>
      <c r="B2026" s="1213"/>
      <c r="C2026" s="954" t="s">
        <v>27</v>
      </c>
      <c r="D2026" s="12"/>
      <c r="E2026" s="1213" t="s">
        <v>20</v>
      </c>
      <c r="F2026" s="1213"/>
      <c r="G2026" s="1511">
        <v>45383</v>
      </c>
      <c r="H2026" s="1511"/>
      <c r="I2026" s="1511"/>
    </row>
    <row r="2027" spans="1:9" ht="15.75">
      <c r="A2027" s="1213" t="s">
        <v>15</v>
      </c>
      <c r="B2027" s="1213"/>
      <c r="C2027" s="954" t="s">
        <v>17</v>
      </c>
      <c r="D2027" s="12"/>
      <c r="E2027" s="1214" t="s">
        <v>18</v>
      </c>
      <c r="F2027" s="1215"/>
      <c r="G2027" s="1184" t="s">
        <v>745</v>
      </c>
      <c r="H2027" s="1184"/>
      <c r="I2027" s="1184"/>
    </row>
    <row r="2028" spans="1:9" ht="15.75">
      <c r="A2028" s="1213" t="s">
        <v>16</v>
      </c>
      <c r="B2028" s="1213"/>
      <c r="C2028" s="954">
        <v>90111818</v>
      </c>
      <c r="D2028" s="10"/>
      <c r="E2028" s="1206" t="s">
        <v>19</v>
      </c>
      <c r="F2028" s="1206"/>
      <c r="G2028" s="1191" t="s">
        <v>680</v>
      </c>
      <c r="H2028" s="1191"/>
      <c r="I2028" s="1191"/>
    </row>
    <row r="2029" spans="1:9" ht="15.75">
      <c r="A2029" s="1184" t="s">
        <v>0</v>
      </c>
      <c r="B2029" s="1184"/>
      <c r="C2029" s="33"/>
      <c r="D2029" s="8"/>
      <c r="E2029" s="957" t="s">
        <v>22</v>
      </c>
      <c r="F2029" s="954" t="s">
        <v>111</v>
      </c>
      <c r="G2029" s="957" t="s">
        <v>179</v>
      </c>
      <c r="H2029" s="1282" t="s">
        <v>175</v>
      </c>
      <c r="I2029" s="1282"/>
    </row>
    <row r="2030" spans="1:9" ht="15.75">
      <c r="A2030" s="1151" t="s">
        <v>1</v>
      </c>
      <c r="B2030" s="1153"/>
      <c r="C2030" s="1154"/>
      <c r="D2030" s="1512" t="s">
        <v>2</v>
      </c>
      <c r="E2030" s="1512"/>
      <c r="F2030" s="1512"/>
      <c r="G2030" s="1512"/>
      <c r="H2030" s="1513" t="s">
        <v>10</v>
      </c>
      <c r="I2030" s="1513" t="s">
        <v>11</v>
      </c>
    </row>
    <row r="2031" spans="1:9" ht="15.75">
      <c r="A2031" s="1161" t="s">
        <v>3</v>
      </c>
      <c r="B2031" s="1161" t="s">
        <v>4</v>
      </c>
      <c r="C2031" s="1163" t="s">
        <v>5</v>
      </c>
      <c r="D2031" s="1401" t="s">
        <v>6</v>
      </c>
      <c r="E2031" s="1184" t="s">
        <v>7</v>
      </c>
      <c r="F2031" s="1184"/>
      <c r="G2031" s="1184"/>
      <c r="H2031" s="1513"/>
      <c r="I2031" s="1513"/>
    </row>
    <row r="2032" spans="1:9" ht="15.75">
      <c r="A2032" s="1162"/>
      <c r="B2032" s="1162"/>
      <c r="C2032" s="1164"/>
      <c r="D2032" s="1191"/>
      <c r="E2032" s="1184" t="s">
        <v>8</v>
      </c>
      <c r="F2032" s="1184"/>
      <c r="G2032" s="98" t="s">
        <v>9</v>
      </c>
      <c r="H2032" s="1513"/>
      <c r="I2032" s="1513"/>
    </row>
    <row r="2033" spans="1:9" ht="15.75">
      <c r="A2033" s="951"/>
      <c r="B2033" s="951"/>
      <c r="C2033" s="954"/>
      <c r="D2033" s="955"/>
      <c r="E2033" s="98"/>
      <c r="F2033" s="98"/>
      <c r="G2033" s="1499"/>
      <c r="H2033" s="1190"/>
      <c r="I2033" s="1500"/>
    </row>
    <row r="2034" spans="1:9" ht="15.75">
      <c r="A2034" s="3"/>
      <c r="B2034" s="3"/>
      <c r="C2034" s="1514" t="s">
        <v>838</v>
      </c>
      <c r="D2034" s="955" t="s">
        <v>29</v>
      </c>
      <c r="E2034" s="1148" t="s">
        <v>692</v>
      </c>
      <c r="F2034" s="1283"/>
      <c r="G2034" s="1501"/>
      <c r="H2034" s="1502"/>
      <c r="I2034" s="1503"/>
    </row>
    <row r="2035" spans="1:9" ht="15.75">
      <c r="A2035" s="3"/>
      <c r="B2035" s="3"/>
      <c r="C2035" s="1505"/>
      <c r="D2035" s="29">
        <v>1</v>
      </c>
      <c r="E2035" s="948" t="s">
        <v>665</v>
      </c>
      <c r="F2035" s="952">
        <v>18980</v>
      </c>
      <c r="G2035" s="952"/>
      <c r="H2035" s="947"/>
      <c r="I2035" s="955"/>
    </row>
    <row r="2036" spans="1:9" ht="24">
      <c r="A2036" s="3"/>
      <c r="B2036" s="3"/>
      <c r="C2036" s="1505"/>
      <c r="D2036" s="949">
        <v>1001</v>
      </c>
      <c r="E2036" s="948" t="s">
        <v>31</v>
      </c>
      <c r="F2036" s="952">
        <v>2255</v>
      </c>
      <c r="G2036" s="952"/>
      <c r="H2036" s="947"/>
      <c r="I2036" s="117"/>
    </row>
    <row r="2037" spans="1:9" ht="24">
      <c r="A2037" s="3"/>
      <c r="B2037" s="3"/>
      <c r="C2037" s="1505"/>
      <c r="D2037" s="949">
        <v>1210</v>
      </c>
      <c r="E2037" s="948" t="s">
        <v>71</v>
      </c>
      <c r="F2037" s="952">
        <v>1932</v>
      </c>
      <c r="G2037" s="952"/>
      <c r="H2037" s="947"/>
      <c r="I2037" s="117"/>
    </row>
    <row r="2038" spans="1:9" ht="24">
      <c r="A2038" s="3"/>
      <c r="B2038" s="3"/>
      <c r="C2038" s="1505"/>
      <c r="D2038" s="949">
        <v>1810</v>
      </c>
      <c r="E2038" s="948" t="s">
        <v>595</v>
      </c>
      <c r="F2038" s="952">
        <v>24720</v>
      </c>
      <c r="G2038" s="952"/>
      <c r="H2038" s="947"/>
      <c r="I2038" s="117"/>
    </row>
    <row r="2039" spans="1:9" ht="24">
      <c r="A2039" s="3"/>
      <c r="B2039" s="3"/>
      <c r="C2039" s="1505"/>
      <c r="D2039" s="949">
        <v>2378</v>
      </c>
      <c r="E2039" s="948" t="s">
        <v>647</v>
      </c>
      <c r="F2039" s="952">
        <v>6381</v>
      </c>
      <c r="G2039" s="952"/>
      <c r="H2039" s="947"/>
      <c r="I2039" s="117"/>
    </row>
    <row r="2040" spans="1:9" ht="24">
      <c r="A2040" s="3"/>
      <c r="B2040" s="3"/>
      <c r="C2040" s="1505"/>
      <c r="D2040" s="949"/>
      <c r="E2040" s="948"/>
      <c r="F2040" s="952"/>
      <c r="G2040" s="952"/>
      <c r="H2040" s="947"/>
      <c r="I2040" s="117"/>
    </row>
    <row r="2041" spans="1:9" ht="24">
      <c r="A2041" s="3"/>
      <c r="B2041" s="3"/>
      <c r="C2041" s="1505"/>
      <c r="D2041" s="949"/>
      <c r="E2041" s="948"/>
      <c r="F2041" s="952"/>
      <c r="G2041" s="952"/>
      <c r="H2041" s="947"/>
      <c r="I2041" s="117"/>
    </row>
    <row r="2042" spans="1:9" ht="24">
      <c r="A2042" s="3"/>
      <c r="B2042" s="3"/>
      <c r="C2042" s="1505"/>
      <c r="D2042" s="949"/>
      <c r="E2042" s="948"/>
      <c r="F2042" s="952"/>
      <c r="G2042" s="952"/>
      <c r="H2042" s="947"/>
      <c r="I2042" s="117"/>
    </row>
    <row r="2043" spans="1:9" ht="24">
      <c r="A2043" s="3"/>
      <c r="B2043" s="3"/>
      <c r="C2043" s="1505"/>
      <c r="D2043" s="949"/>
      <c r="E2043" s="948"/>
      <c r="F2043" s="952"/>
      <c r="G2043" s="952"/>
      <c r="H2043" s="947"/>
      <c r="I2043" s="117"/>
    </row>
    <row r="2044" spans="1:9" ht="24">
      <c r="A2044" s="3"/>
      <c r="B2044" s="3"/>
      <c r="C2044" s="1505"/>
      <c r="D2044" s="949"/>
      <c r="E2044" s="948"/>
      <c r="F2044" s="952"/>
      <c r="G2044" s="952"/>
      <c r="H2044" s="947"/>
      <c r="I2044" s="117"/>
    </row>
    <row r="2045" spans="1:9" ht="15.75">
      <c r="A2045" s="3"/>
      <c r="B2045" s="3"/>
      <c r="C2045" s="1506"/>
      <c r="D2045" s="949"/>
      <c r="E2045" s="948"/>
      <c r="F2045" s="952"/>
      <c r="G2045" s="952"/>
      <c r="H2045" s="947"/>
      <c r="I2045" s="955"/>
    </row>
    <row r="2046" spans="1:9" ht="15.75">
      <c r="A2046" s="3"/>
      <c r="B2046" s="3"/>
      <c r="C2046" s="7"/>
      <c r="D2046" s="949"/>
      <c r="E2046" s="950"/>
      <c r="F2046" s="956"/>
      <c r="G2046" s="956"/>
      <c r="H2046" s="1507"/>
      <c r="I2046" s="1508"/>
    </row>
    <row r="2047" spans="1:9" ht="15.75">
      <c r="A2047" s="15"/>
      <c r="B2047" s="15"/>
      <c r="C2047" s="167"/>
      <c r="D2047" s="958"/>
      <c r="E2047" s="169"/>
      <c r="F2047" s="170"/>
      <c r="G2047" s="170"/>
      <c r="H2047" s="171"/>
      <c r="I2047" s="167"/>
    </row>
    <row r="2049" spans="1:9" ht="18.75">
      <c r="A2049" s="1140" t="s">
        <v>12</v>
      </c>
      <c r="B2049" s="1140"/>
      <c r="C2049" s="1140"/>
      <c r="D2049" s="1141" t="s">
        <v>588</v>
      </c>
      <c r="E2049" s="1141"/>
      <c r="F2049" s="1141"/>
      <c r="G2049" s="953" t="s">
        <v>13</v>
      </c>
      <c r="H2049" s="953"/>
      <c r="I2049" s="953"/>
    </row>
    <row r="2050" spans="1:9" ht="67.5" customHeight="1">
      <c r="A2050" s="1510" t="s">
        <v>729</v>
      </c>
      <c r="B2050" s="1510"/>
      <c r="C2050" s="1510"/>
      <c r="D2050" s="1510"/>
      <c r="E2050" s="1510"/>
      <c r="F2050" s="1510"/>
      <c r="G2050" s="1510"/>
      <c r="H2050" s="1510"/>
      <c r="I2050" s="1510"/>
    </row>
    <row r="2051" spans="1:9" ht="15.75">
      <c r="A2051" s="1160" t="s">
        <v>23</v>
      </c>
      <c r="B2051" s="1160"/>
      <c r="C2051" s="166">
        <v>45401</v>
      </c>
      <c r="D2051" s="10"/>
      <c r="E2051" s="1206" t="s">
        <v>21</v>
      </c>
      <c r="F2051" s="1206"/>
      <c r="G2051" s="1219"/>
      <c r="H2051" s="1219"/>
      <c r="I2051" s="1219"/>
    </row>
    <row r="2052" spans="1:9" ht="15.75">
      <c r="A2052" s="1213" t="s">
        <v>26</v>
      </c>
      <c r="B2052" s="1213"/>
      <c r="C2052" s="954" t="s">
        <v>27</v>
      </c>
      <c r="D2052" s="12"/>
      <c r="E2052" s="1213" t="s">
        <v>20</v>
      </c>
      <c r="F2052" s="1213"/>
      <c r="G2052" s="1511">
        <v>45383</v>
      </c>
      <c r="H2052" s="1511"/>
      <c r="I2052" s="1511"/>
    </row>
    <row r="2053" spans="1:9" ht="15.75">
      <c r="A2053" s="1213" t="s">
        <v>15</v>
      </c>
      <c r="B2053" s="1213"/>
      <c r="C2053" s="954" t="s">
        <v>17</v>
      </c>
      <c r="D2053" s="12"/>
      <c r="E2053" s="1214" t="s">
        <v>18</v>
      </c>
      <c r="F2053" s="1215"/>
      <c r="G2053" s="1184" t="s">
        <v>746</v>
      </c>
      <c r="H2053" s="1184"/>
      <c r="I2053" s="1184"/>
    </row>
    <row r="2054" spans="1:9" ht="15.75">
      <c r="A2054" s="1213" t="s">
        <v>16</v>
      </c>
      <c r="B2054" s="1213"/>
      <c r="C2054" s="954">
        <v>90067145</v>
      </c>
      <c r="D2054" s="10"/>
      <c r="E2054" s="1206" t="s">
        <v>19</v>
      </c>
      <c r="F2054" s="1206"/>
      <c r="G2054" s="1191" t="s">
        <v>672</v>
      </c>
      <c r="H2054" s="1191"/>
      <c r="I2054" s="1191"/>
    </row>
    <row r="2055" spans="1:9" ht="15.75">
      <c r="A2055" s="1184" t="s">
        <v>0</v>
      </c>
      <c r="B2055" s="1184"/>
      <c r="C2055" s="33"/>
      <c r="D2055" s="8"/>
      <c r="E2055" s="957" t="s">
        <v>22</v>
      </c>
      <c r="F2055" s="954" t="s">
        <v>111</v>
      </c>
      <c r="G2055" s="957" t="s">
        <v>179</v>
      </c>
      <c r="H2055" s="1282" t="s">
        <v>175</v>
      </c>
      <c r="I2055" s="1282"/>
    </row>
    <row r="2056" spans="1:9" ht="15.75">
      <c r="A2056" s="1151" t="s">
        <v>1</v>
      </c>
      <c r="B2056" s="1153"/>
      <c r="C2056" s="1154"/>
      <c r="D2056" s="1512" t="s">
        <v>2</v>
      </c>
      <c r="E2056" s="1512"/>
      <c r="F2056" s="1512"/>
      <c r="G2056" s="1512"/>
      <c r="H2056" s="1513" t="s">
        <v>10</v>
      </c>
      <c r="I2056" s="1513" t="s">
        <v>11</v>
      </c>
    </row>
    <row r="2057" spans="1:9" ht="15.75">
      <c r="A2057" s="1161" t="s">
        <v>3</v>
      </c>
      <c r="B2057" s="1161" t="s">
        <v>4</v>
      </c>
      <c r="C2057" s="1163" t="s">
        <v>5</v>
      </c>
      <c r="D2057" s="1401" t="s">
        <v>6</v>
      </c>
      <c r="E2057" s="1184" t="s">
        <v>7</v>
      </c>
      <c r="F2057" s="1184"/>
      <c r="G2057" s="1184"/>
      <c r="H2057" s="1513"/>
      <c r="I2057" s="1513"/>
    </row>
    <row r="2058" spans="1:9" ht="15.75">
      <c r="A2058" s="1162"/>
      <c r="B2058" s="1162"/>
      <c r="C2058" s="1164"/>
      <c r="D2058" s="1191"/>
      <c r="E2058" s="1184" t="s">
        <v>8</v>
      </c>
      <c r="F2058" s="1184"/>
      <c r="G2058" s="98" t="s">
        <v>9</v>
      </c>
      <c r="H2058" s="1513"/>
      <c r="I2058" s="1513"/>
    </row>
    <row r="2059" spans="1:9" ht="15.75">
      <c r="A2059" s="951"/>
      <c r="B2059" s="951"/>
      <c r="C2059" s="954"/>
      <c r="D2059" s="955"/>
      <c r="E2059" s="98"/>
      <c r="F2059" s="98"/>
      <c r="G2059" s="1499"/>
      <c r="H2059" s="1190"/>
      <c r="I2059" s="1500"/>
    </row>
    <row r="2060" spans="1:9" ht="15.75">
      <c r="A2060" s="3"/>
      <c r="B2060" s="3"/>
      <c r="C2060" s="1514" t="s">
        <v>761</v>
      </c>
      <c r="D2060" s="955" t="s">
        <v>29</v>
      </c>
      <c r="E2060" s="1148" t="s">
        <v>692</v>
      </c>
      <c r="F2060" s="1283"/>
      <c r="G2060" s="1501"/>
      <c r="H2060" s="1502"/>
      <c r="I2060" s="1503"/>
    </row>
    <row r="2061" spans="1:9" ht="15.75">
      <c r="A2061" s="3"/>
      <c r="B2061" s="3"/>
      <c r="C2061" s="1505"/>
      <c r="D2061" s="29">
        <v>1</v>
      </c>
      <c r="E2061" s="948" t="s">
        <v>665</v>
      </c>
      <c r="F2061" s="952">
        <v>21230</v>
      </c>
      <c r="G2061" s="952"/>
      <c r="H2061" s="947"/>
      <c r="I2061" s="955"/>
    </row>
    <row r="2062" spans="1:9" ht="24">
      <c r="A2062" s="3"/>
      <c r="B2062" s="3"/>
      <c r="C2062" s="1505"/>
      <c r="D2062" s="949">
        <v>1001</v>
      </c>
      <c r="E2062" s="948" t="s">
        <v>31</v>
      </c>
      <c r="F2062" s="952">
        <v>2255</v>
      </c>
      <c r="G2062" s="952"/>
      <c r="H2062" s="947"/>
      <c r="I2062" s="117"/>
    </row>
    <row r="2063" spans="1:9" ht="24">
      <c r="A2063" s="3"/>
      <c r="B2063" s="3"/>
      <c r="C2063" s="1505"/>
      <c r="D2063" s="949">
        <v>1210</v>
      </c>
      <c r="E2063" s="948" t="s">
        <v>71</v>
      </c>
      <c r="F2063" s="952">
        <v>1932</v>
      </c>
      <c r="G2063" s="952"/>
      <c r="H2063" s="947"/>
      <c r="I2063" s="117"/>
    </row>
    <row r="2064" spans="1:9" ht="24">
      <c r="A2064" s="3"/>
      <c r="B2064" s="3"/>
      <c r="C2064" s="1505"/>
      <c r="D2064" s="949">
        <v>1810</v>
      </c>
      <c r="E2064" s="948" t="s">
        <v>595</v>
      </c>
      <c r="F2064" s="952">
        <v>25845</v>
      </c>
      <c r="G2064" s="952"/>
      <c r="H2064" s="947"/>
      <c r="I2064" s="117"/>
    </row>
    <row r="2065" spans="1:9" ht="24">
      <c r="A2065" s="3"/>
      <c r="B2065" s="3"/>
      <c r="C2065" s="1505"/>
      <c r="D2065" s="949">
        <v>2378</v>
      </c>
      <c r="E2065" s="948" t="s">
        <v>647</v>
      </c>
      <c r="F2065" s="952">
        <v>7168</v>
      </c>
      <c r="G2065" s="952"/>
      <c r="H2065" s="947"/>
      <c r="I2065" s="117"/>
    </row>
    <row r="2066" spans="1:9" ht="24">
      <c r="A2066" s="3"/>
      <c r="B2066" s="3"/>
      <c r="C2066" s="1505"/>
      <c r="D2066" s="949"/>
      <c r="E2066" s="948"/>
      <c r="F2066" s="952"/>
      <c r="G2066" s="952"/>
      <c r="H2066" s="947"/>
      <c r="I2066" s="117"/>
    </row>
    <row r="2067" spans="1:9" ht="24">
      <c r="A2067" s="3"/>
      <c r="B2067" s="3"/>
      <c r="C2067" s="1505"/>
      <c r="D2067" s="949"/>
      <c r="E2067" s="948"/>
      <c r="F2067" s="952"/>
      <c r="G2067" s="952"/>
      <c r="H2067" s="947"/>
      <c r="I2067" s="117"/>
    </row>
    <row r="2068" spans="1:9" ht="24">
      <c r="A2068" s="3"/>
      <c r="B2068" s="3"/>
      <c r="C2068" s="1505"/>
      <c r="D2068" s="949"/>
      <c r="E2068" s="948"/>
      <c r="F2068" s="952"/>
      <c r="G2068" s="952"/>
      <c r="H2068" s="947"/>
      <c r="I2068" s="117"/>
    </row>
    <row r="2069" spans="1:9" ht="24">
      <c r="A2069" s="3"/>
      <c r="B2069" s="3"/>
      <c r="C2069" s="1505"/>
      <c r="D2069" s="949"/>
      <c r="E2069" s="948"/>
      <c r="F2069" s="952"/>
      <c r="G2069" s="952"/>
      <c r="H2069" s="947"/>
      <c r="I2069" s="117"/>
    </row>
    <row r="2070" spans="1:9" ht="24">
      <c r="A2070" s="3"/>
      <c r="B2070" s="3"/>
      <c r="C2070" s="1505"/>
      <c r="D2070" s="949"/>
      <c r="E2070" s="948"/>
      <c r="F2070" s="952"/>
      <c r="G2070" s="952"/>
      <c r="H2070" s="947"/>
      <c r="I2070" s="117"/>
    </row>
    <row r="2071" spans="1:9" ht="15.75">
      <c r="A2071" s="3"/>
      <c r="B2071" s="3"/>
      <c r="C2071" s="1506"/>
      <c r="D2071" s="949"/>
      <c r="E2071" s="948"/>
      <c r="F2071" s="952"/>
      <c r="G2071" s="952"/>
      <c r="H2071" s="947"/>
      <c r="I2071" s="955"/>
    </row>
    <row r="2072" spans="1:9" ht="15.75">
      <c r="A2072" s="3"/>
      <c r="B2072" s="3"/>
      <c r="C2072" s="7"/>
      <c r="D2072" s="949"/>
      <c r="E2072" s="950"/>
      <c r="F2072" s="956"/>
      <c r="G2072" s="956"/>
      <c r="H2072" s="1507"/>
      <c r="I2072" s="1508"/>
    </row>
    <row r="2073" spans="1:9" ht="15.75">
      <c r="A2073" s="15"/>
      <c r="B2073" s="15"/>
      <c r="C2073" s="167"/>
      <c r="D2073" s="958"/>
      <c r="E2073" s="169"/>
      <c r="F2073" s="170"/>
      <c r="G2073" s="170"/>
      <c r="H2073" s="171"/>
      <c r="I2073" s="167"/>
    </row>
    <row r="2074" spans="1:9" ht="15.75">
      <c r="G2074" s="170"/>
    </row>
    <row r="2075" spans="1:9" ht="18.75">
      <c r="A2075" s="1140" t="s">
        <v>12</v>
      </c>
      <c r="B2075" s="1140"/>
      <c r="C2075" s="1140"/>
      <c r="D2075" s="1141" t="s">
        <v>588</v>
      </c>
      <c r="E2075" s="1141"/>
      <c r="F2075" s="1141"/>
      <c r="G2075" s="953" t="s">
        <v>13</v>
      </c>
      <c r="H2075" s="953"/>
      <c r="I2075" s="953"/>
    </row>
    <row r="2076" spans="1:9" ht="66.75" customHeight="1">
      <c r="A2076" s="1510" t="s">
        <v>729</v>
      </c>
      <c r="B2076" s="1510"/>
      <c r="C2076" s="1510"/>
      <c r="D2076" s="1510"/>
      <c r="E2076" s="1510"/>
      <c r="F2076" s="1510"/>
      <c r="G2076" s="1510"/>
      <c r="H2076" s="1510"/>
      <c r="I2076" s="1510"/>
    </row>
    <row r="2077" spans="1:9" ht="15.75">
      <c r="A2077" s="1160" t="s">
        <v>23</v>
      </c>
      <c r="B2077" s="1160"/>
      <c r="C2077" s="166">
        <v>45401</v>
      </c>
      <c r="D2077" s="10"/>
      <c r="E2077" s="1206" t="s">
        <v>21</v>
      </c>
      <c r="F2077" s="1206"/>
      <c r="G2077" s="1219"/>
      <c r="H2077" s="1219"/>
      <c r="I2077" s="1219"/>
    </row>
    <row r="2078" spans="1:9" ht="15.75">
      <c r="A2078" s="1213" t="s">
        <v>26</v>
      </c>
      <c r="B2078" s="1213"/>
      <c r="C2078" s="954" t="s">
        <v>27</v>
      </c>
      <c r="D2078" s="12"/>
      <c r="E2078" s="1213" t="s">
        <v>20</v>
      </c>
      <c r="F2078" s="1213"/>
      <c r="G2078" s="1511">
        <v>45383</v>
      </c>
      <c r="H2078" s="1511"/>
      <c r="I2078" s="1511"/>
    </row>
    <row r="2079" spans="1:9" ht="15.75">
      <c r="A2079" s="1213" t="s">
        <v>15</v>
      </c>
      <c r="B2079" s="1213"/>
      <c r="C2079" s="954" t="s">
        <v>17</v>
      </c>
      <c r="D2079" s="12"/>
      <c r="E2079" s="1214" t="s">
        <v>18</v>
      </c>
      <c r="F2079" s="1215"/>
      <c r="G2079" s="1184" t="s">
        <v>747</v>
      </c>
      <c r="H2079" s="1184"/>
      <c r="I2079" s="1184"/>
    </row>
    <row r="2080" spans="1:9" ht="15.75">
      <c r="A2080" s="1213" t="s">
        <v>16</v>
      </c>
      <c r="B2080" s="1213"/>
      <c r="C2080" s="954">
        <v>90018167</v>
      </c>
      <c r="D2080" s="10"/>
      <c r="E2080" s="1206" t="s">
        <v>19</v>
      </c>
      <c r="F2080" s="1206"/>
      <c r="G2080" s="1191" t="s">
        <v>672</v>
      </c>
      <c r="H2080" s="1191"/>
      <c r="I2080" s="1191"/>
    </row>
    <row r="2081" spans="1:9" ht="15.75">
      <c r="A2081" s="1184" t="s">
        <v>0</v>
      </c>
      <c r="B2081" s="1184"/>
      <c r="C2081" s="33"/>
      <c r="D2081" s="8"/>
      <c r="E2081" s="957" t="s">
        <v>22</v>
      </c>
      <c r="F2081" s="954" t="s">
        <v>111</v>
      </c>
      <c r="G2081" s="957" t="s">
        <v>179</v>
      </c>
      <c r="H2081" s="1282" t="s">
        <v>175</v>
      </c>
      <c r="I2081" s="1282"/>
    </row>
    <row r="2082" spans="1:9" ht="15.75">
      <c r="A2082" s="1151" t="s">
        <v>1</v>
      </c>
      <c r="B2082" s="1153"/>
      <c r="C2082" s="1154"/>
      <c r="D2082" s="1512" t="s">
        <v>2</v>
      </c>
      <c r="E2082" s="1512"/>
      <c r="F2082" s="1512"/>
      <c r="G2082" s="1512"/>
      <c r="H2082" s="1513" t="s">
        <v>10</v>
      </c>
      <c r="I2082" s="1513" t="s">
        <v>11</v>
      </c>
    </row>
    <row r="2083" spans="1:9" ht="15.75">
      <c r="A2083" s="1161" t="s">
        <v>3</v>
      </c>
      <c r="B2083" s="1161" t="s">
        <v>4</v>
      </c>
      <c r="C2083" s="1163" t="s">
        <v>5</v>
      </c>
      <c r="D2083" s="1401" t="s">
        <v>6</v>
      </c>
      <c r="E2083" s="1184" t="s">
        <v>7</v>
      </c>
      <c r="F2083" s="1184"/>
      <c r="G2083" s="1184"/>
      <c r="H2083" s="1513"/>
      <c r="I2083" s="1513"/>
    </row>
    <row r="2084" spans="1:9" ht="15.75">
      <c r="A2084" s="1162"/>
      <c r="B2084" s="1162"/>
      <c r="C2084" s="1164"/>
      <c r="D2084" s="1191"/>
      <c r="E2084" s="1184" t="s">
        <v>8</v>
      </c>
      <c r="F2084" s="1184"/>
      <c r="G2084" s="98" t="s">
        <v>9</v>
      </c>
      <c r="H2084" s="1513"/>
      <c r="I2084" s="1513"/>
    </row>
    <row r="2085" spans="1:9" ht="15.75">
      <c r="A2085" s="951"/>
      <c r="B2085" s="951"/>
      <c r="C2085" s="954"/>
      <c r="D2085" s="955"/>
      <c r="E2085" s="98"/>
      <c r="F2085" s="98"/>
      <c r="G2085" s="1499"/>
      <c r="H2085" s="1190"/>
      <c r="I2085" s="1500"/>
    </row>
    <row r="2086" spans="1:9" ht="15.75">
      <c r="A2086" s="3"/>
      <c r="B2086" s="3"/>
      <c r="C2086" s="1514" t="s">
        <v>761</v>
      </c>
      <c r="D2086" s="955" t="s">
        <v>29</v>
      </c>
      <c r="E2086" s="1148" t="s">
        <v>692</v>
      </c>
      <c r="F2086" s="1283"/>
      <c r="G2086" s="1501"/>
      <c r="H2086" s="1502"/>
      <c r="I2086" s="1503"/>
    </row>
    <row r="2087" spans="1:9" ht="15.75">
      <c r="A2087" s="3"/>
      <c r="B2087" s="3"/>
      <c r="C2087" s="1505"/>
      <c r="D2087" s="29">
        <v>1</v>
      </c>
      <c r="E2087" s="948" t="s">
        <v>665</v>
      </c>
      <c r="F2087" s="952">
        <v>24980</v>
      </c>
      <c r="G2087" s="952"/>
      <c r="H2087" s="947"/>
      <c r="I2087" s="955"/>
    </row>
    <row r="2088" spans="1:9" ht="24">
      <c r="A2088" s="3"/>
      <c r="B2088" s="3"/>
      <c r="C2088" s="1505"/>
      <c r="D2088" s="949">
        <v>1001</v>
      </c>
      <c r="E2088" s="948" t="s">
        <v>31</v>
      </c>
      <c r="F2088" s="952">
        <v>2255</v>
      </c>
      <c r="G2088" s="952"/>
      <c r="H2088" s="947"/>
      <c r="I2088" s="117"/>
    </row>
    <row r="2089" spans="1:9" ht="24">
      <c r="A2089" s="3"/>
      <c r="B2089" s="3"/>
      <c r="C2089" s="1505"/>
      <c r="D2089" s="949">
        <v>1210</v>
      </c>
      <c r="E2089" s="948" t="s">
        <v>71</v>
      </c>
      <c r="F2089" s="952">
        <v>1932</v>
      </c>
      <c r="G2089" s="952"/>
      <c r="H2089" s="947"/>
      <c r="I2089" s="117"/>
    </row>
    <row r="2090" spans="1:9" ht="24">
      <c r="A2090" s="3"/>
      <c r="B2090" s="3"/>
      <c r="C2090" s="1505"/>
      <c r="D2090" s="949">
        <v>1810</v>
      </c>
      <c r="E2090" s="948" t="s">
        <v>595</v>
      </c>
      <c r="F2090" s="952">
        <v>27720</v>
      </c>
      <c r="G2090" s="952"/>
      <c r="H2090" s="947"/>
      <c r="I2090" s="117"/>
    </row>
    <row r="2091" spans="1:9" ht="24">
      <c r="A2091" s="3"/>
      <c r="B2091" s="3"/>
      <c r="C2091" s="1505"/>
      <c r="D2091" s="949">
        <v>2378</v>
      </c>
      <c r="E2091" s="948" t="s">
        <v>647</v>
      </c>
      <c r="F2091" s="952">
        <v>8481</v>
      </c>
      <c r="G2091" s="952"/>
      <c r="H2091" s="947"/>
      <c r="I2091" s="117"/>
    </row>
    <row r="2092" spans="1:9" ht="24">
      <c r="A2092" s="3"/>
      <c r="B2092" s="3"/>
      <c r="C2092" s="1505"/>
      <c r="D2092" s="949"/>
      <c r="E2092" s="948"/>
      <c r="F2092" s="952"/>
      <c r="G2092" s="952"/>
      <c r="H2092" s="947"/>
      <c r="I2092" s="117"/>
    </row>
    <row r="2093" spans="1:9" ht="24">
      <c r="A2093" s="3"/>
      <c r="B2093" s="3"/>
      <c r="C2093" s="1505"/>
      <c r="D2093" s="949"/>
      <c r="E2093" s="948"/>
      <c r="F2093" s="952"/>
      <c r="G2093" s="952"/>
      <c r="H2093" s="947"/>
      <c r="I2093" s="117"/>
    </row>
    <row r="2094" spans="1:9" ht="24">
      <c r="A2094" s="3"/>
      <c r="B2094" s="3"/>
      <c r="C2094" s="1505"/>
      <c r="D2094" s="949"/>
      <c r="E2094" s="948"/>
      <c r="F2094" s="952"/>
      <c r="G2094" s="952"/>
      <c r="H2094" s="947"/>
      <c r="I2094" s="117"/>
    </row>
    <row r="2095" spans="1:9" ht="24">
      <c r="A2095" s="3"/>
      <c r="B2095" s="3"/>
      <c r="C2095" s="1505"/>
      <c r="D2095" s="949"/>
      <c r="E2095" s="948"/>
      <c r="F2095" s="952"/>
      <c r="G2095" s="952"/>
      <c r="H2095" s="947"/>
      <c r="I2095" s="117"/>
    </row>
    <row r="2096" spans="1:9" ht="24">
      <c r="A2096" s="3"/>
      <c r="B2096" s="3"/>
      <c r="C2096" s="1505"/>
      <c r="D2096" s="949"/>
      <c r="E2096" s="948"/>
      <c r="F2096" s="952"/>
      <c r="G2096" s="952"/>
      <c r="H2096" s="947"/>
      <c r="I2096" s="117"/>
    </row>
    <row r="2097" spans="1:9" ht="15.75">
      <c r="A2097" s="3"/>
      <c r="B2097" s="3"/>
      <c r="C2097" s="1506"/>
      <c r="D2097" s="949"/>
      <c r="E2097" s="948"/>
      <c r="F2097" s="952"/>
      <c r="G2097" s="952"/>
      <c r="H2097" s="947"/>
      <c r="I2097" s="955"/>
    </row>
    <row r="2098" spans="1:9" ht="15.75">
      <c r="A2098" s="3"/>
      <c r="B2098" s="3"/>
      <c r="C2098" s="7"/>
      <c r="D2098" s="949"/>
      <c r="E2098" s="950"/>
      <c r="F2098" s="956"/>
      <c r="G2098" s="956"/>
      <c r="H2098" s="1507"/>
      <c r="I2098" s="1508"/>
    </row>
    <row r="2099" spans="1:9" ht="15.75">
      <c r="A2099" s="15"/>
      <c r="B2099" s="15"/>
      <c r="C2099" s="167"/>
      <c r="D2099" s="958"/>
      <c r="E2099" s="169"/>
      <c r="F2099" s="170"/>
      <c r="G2099" s="170"/>
      <c r="H2099" s="171"/>
      <c r="I2099" s="167"/>
    </row>
    <row r="2101" spans="1:9" ht="18.75">
      <c r="A2101" s="1140" t="s">
        <v>12</v>
      </c>
      <c r="B2101" s="1140"/>
      <c r="C2101" s="1140"/>
      <c r="D2101" s="1141" t="s">
        <v>588</v>
      </c>
      <c r="E2101" s="1141"/>
      <c r="F2101" s="1141"/>
      <c r="G2101" s="953" t="s">
        <v>13</v>
      </c>
      <c r="H2101" s="953"/>
      <c r="I2101" s="953"/>
    </row>
    <row r="2102" spans="1:9" ht="65.25" customHeight="1">
      <c r="A2102" s="1510" t="s">
        <v>729</v>
      </c>
      <c r="B2102" s="1510"/>
      <c r="C2102" s="1510"/>
      <c r="D2102" s="1510"/>
      <c r="E2102" s="1510"/>
      <c r="F2102" s="1510"/>
      <c r="G2102" s="1510"/>
      <c r="H2102" s="1510"/>
      <c r="I2102" s="1510"/>
    </row>
    <row r="2103" spans="1:9" ht="15.75">
      <c r="A2103" s="1160" t="s">
        <v>23</v>
      </c>
      <c r="B2103" s="1160"/>
      <c r="C2103" s="166">
        <v>45401</v>
      </c>
      <c r="D2103" s="10"/>
      <c r="E2103" s="1206" t="s">
        <v>21</v>
      </c>
      <c r="F2103" s="1206"/>
      <c r="G2103" s="1219"/>
      <c r="H2103" s="1219"/>
      <c r="I2103" s="1219"/>
    </row>
    <row r="2104" spans="1:9" ht="15.75">
      <c r="A2104" s="1213" t="s">
        <v>26</v>
      </c>
      <c r="B2104" s="1213"/>
      <c r="C2104" s="954" t="s">
        <v>27</v>
      </c>
      <c r="D2104" s="12"/>
      <c r="E2104" s="1213" t="s">
        <v>20</v>
      </c>
      <c r="F2104" s="1213"/>
      <c r="G2104" s="1511">
        <v>45383</v>
      </c>
      <c r="H2104" s="1511"/>
      <c r="I2104" s="1511"/>
    </row>
    <row r="2105" spans="1:9" ht="15.75">
      <c r="A2105" s="1213" t="s">
        <v>15</v>
      </c>
      <c r="B2105" s="1213"/>
      <c r="C2105" s="954" t="s">
        <v>17</v>
      </c>
      <c r="D2105" s="12"/>
      <c r="E2105" s="1214" t="s">
        <v>18</v>
      </c>
      <c r="F2105" s="1215"/>
      <c r="G2105" s="1184" t="s">
        <v>748</v>
      </c>
      <c r="H2105" s="1184"/>
      <c r="I2105" s="1184"/>
    </row>
    <row r="2106" spans="1:9" ht="15.75">
      <c r="A2106" s="1213" t="s">
        <v>16</v>
      </c>
      <c r="B2106" s="1213"/>
      <c r="C2106" s="954">
        <v>90144290</v>
      </c>
      <c r="D2106" s="10"/>
      <c r="E2106" s="1206" t="s">
        <v>19</v>
      </c>
      <c r="F2106" s="1206"/>
      <c r="G2106" s="1191" t="s">
        <v>672</v>
      </c>
      <c r="H2106" s="1191"/>
      <c r="I2106" s="1191"/>
    </row>
    <row r="2107" spans="1:9" ht="15.75">
      <c r="A2107" s="1184" t="s">
        <v>0</v>
      </c>
      <c r="B2107" s="1184"/>
      <c r="C2107" s="33"/>
      <c r="D2107" s="8"/>
      <c r="E2107" s="957" t="s">
        <v>22</v>
      </c>
      <c r="F2107" s="954" t="s">
        <v>111</v>
      </c>
      <c r="G2107" s="957" t="s">
        <v>179</v>
      </c>
      <c r="H2107" s="1282" t="s">
        <v>175</v>
      </c>
      <c r="I2107" s="1282"/>
    </row>
    <row r="2108" spans="1:9" ht="15.75">
      <c r="A2108" s="1151" t="s">
        <v>1</v>
      </c>
      <c r="B2108" s="1153"/>
      <c r="C2108" s="1154"/>
      <c r="D2108" s="1512" t="s">
        <v>2</v>
      </c>
      <c r="E2108" s="1512"/>
      <c r="F2108" s="1512"/>
      <c r="G2108" s="1512"/>
      <c r="H2108" s="1513" t="s">
        <v>10</v>
      </c>
      <c r="I2108" s="1513" t="s">
        <v>11</v>
      </c>
    </row>
    <row r="2109" spans="1:9" ht="15.75">
      <c r="A2109" s="1161" t="s">
        <v>3</v>
      </c>
      <c r="B2109" s="1161" t="s">
        <v>4</v>
      </c>
      <c r="C2109" s="1163" t="s">
        <v>5</v>
      </c>
      <c r="D2109" s="1401" t="s">
        <v>6</v>
      </c>
      <c r="E2109" s="1184" t="s">
        <v>7</v>
      </c>
      <c r="F2109" s="1184"/>
      <c r="G2109" s="1184"/>
      <c r="H2109" s="1513"/>
      <c r="I2109" s="1513"/>
    </row>
    <row r="2110" spans="1:9" ht="15.75">
      <c r="A2110" s="1162"/>
      <c r="B2110" s="1162"/>
      <c r="C2110" s="1164"/>
      <c r="D2110" s="1191"/>
      <c r="E2110" s="1184" t="s">
        <v>8</v>
      </c>
      <c r="F2110" s="1184"/>
      <c r="G2110" s="98" t="s">
        <v>9</v>
      </c>
      <c r="H2110" s="1513"/>
      <c r="I2110" s="1513"/>
    </row>
    <row r="2111" spans="1:9" ht="15.75">
      <c r="A2111" s="951"/>
      <c r="B2111" s="951"/>
      <c r="C2111" s="954"/>
      <c r="D2111" s="955"/>
      <c r="E2111" s="98"/>
      <c r="F2111" s="98"/>
      <c r="G2111" s="1499"/>
      <c r="H2111" s="1190"/>
      <c r="I2111" s="1500"/>
    </row>
    <row r="2112" spans="1:9" ht="15.75">
      <c r="A2112" s="3"/>
      <c r="B2112" s="3"/>
      <c r="C2112" s="1514" t="s">
        <v>761</v>
      </c>
      <c r="D2112" s="955" t="s">
        <v>29</v>
      </c>
      <c r="E2112" s="1148" t="s">
        <v>692</v>
      </c>
      <c r="F2112" s="1283"/>
      <c r="G2112" s="1501"/>
      <c r="H2112" s="1502"/>
      <c r="I2112" s="1503"/>
    </row>
    <row r="2113" spans="1:9" ht="15.75">
      <c r="A2113" s="3"/>
      <c r="B2113" s="3"/>
      <c r="C2113" s="1505"/>
      <c r="D2113" s="29">
        <v>1</v>
      </c>
      <c r="E2113" s="948" t="s">
        <v>665</v>
      </c>
      <c r="F2113" s="952">
        <v>15980</v>
      </c>
      <c r="G2113" s="952"/>
      <c r="H2113" s="947"/>
      <c r="I2113" s="955"/>
    </row>
    <row r="2114" spans="1:9" ht="24">
      <c r="A2114" s="3"/>
      <c r="B2114" s="3"/>
      <c r="C2114" s="1505"/>
      <c r="D2114" s="949">
        <v>1001</v>
      </c>
      <c r="E2114" s="948" t="s">
        <v>31</v>
      </c>
      <c r="F2114" s="952">
        <v>2255</v>
      </c>
      <c r="G2114" s="952"/>
      <c r="H2114" s="947"/>
      <c r="I2114" s="117"/>
    </row>
    <row r="2115" spans="1:9" ht="24">
      <c r="A2115" s="3"/>
      <c r="B2115" s="3"/>
      <c r="C2115" s="1505"/>
      <c r="D2115" s="949">
        <v>1210</v>
      </c>
      <c r="E2115" s="948" t="s">
        <v>71</v>
      </c>
      <c r="F2115" s="952">
        <v>1932</v>
      </c>
      <c r="G2115" s="952"/>
      <c r="H2115" s="947"/>
      <c r="I2115" s="117"/>
    </row>
    <row r="2116" spans="1:9" ht="24">
      <c r="A2116" s="3"/>
      <c r="B2116" s="3"/>
      <c r="C2116" s="1505"/>
      <c r="D2116" s="949">
        <v>1810</v>
      </c>
      <c r="E2116" s="948" t="s">
        <v>595</v>
      </c>
      <c r="F2116" s="952">
        <v>23220</v>
      </c>
      <c r="G2116" s="952"/>
      <c r="H2116" s="947"/>
      <c r="I2116" s="117"/>
    </row>
    <row r="2117" spans="1:9" ht="24">
      <c r="A2117" s="3"/>
      <c r="B2117" s="3"/>
      <c r="C2117" s="1505"/>
      <c r="D2117" s="949">
        <v>2378</v>
      </c>
      <c r="E2117" s="948" t="s">
        <v>647</v>
      </c>
      <c r="F2117" s="952">
        <v>5331</v>
      </c>
      <c r="G2117" s="952"/>
      <c r="H2117" s="947"/>
      <c r="I2117" s="117"/>
    </row>
    <row r="2118" spans="1:9" ht="24">
      <c r="A2118" s="3"/>
      <c r="B2118" s="3"/>
      <c r="C2118" s="1505"/>
      <c r="D2118" s="949"/>
      <c r="E2118" s="948"/>
      <c r="F2118" s="952"/>
      <c r="G2118" s="952"/>
      <c r="H2118" s="947"/>
      <c r="I2118" s="117"/>
    </row>
    <row r="2119" spans="1:9" ht="24">
      <c r="A2119" s="3"/>
      <c r="B2119" s="3"/>
      <c r="C2119" s="1505"/>
      <c r="D2119" s="949"/>
      <c r="E2119" s="948"/>
      <c r="F2119" s="952"/>
      <c r="G2119" s="952"/>
      <c r="H2119" s="947"/>
      <c r="I2119" s="117"/>
    </row>
    <row r="2120" spans="1:9" ht="24">
      <c r="A2120" s="3"/>
      <c r="B2120" s="3"/>
      <c r="C2120" s="1505"/>
      <c r="D2120" s="949"/>
      <c r="E2120" s="948"/>
      <c r="F2120" s="952"/>
      <c r="G2120" s="952"/>
      <c r="H2120" s="947"/>
      <c r="I2120" s="117"/>
    </row>
    <row r="2121" spans="1:9" ht="24">
      <c r="A2121" s="3"/>
      <c r="B2121" s="3"/>
      <c r="C2121" s="1505"/>
      <c r="D2121" s="949"/>
      <c r="E2121" s="948"/>
      <c r="F2121" s="952"/>
      <c r="G2121" s="952"/>
      <c r="H2121" s="947"/>
      <c r="I2121" s="117"/>
    </row>
    <row r="2122" spans="1:9" ht="24">
      <c r="A2122" s="3"/>
      <c r="B2122" s="3"/>
      <c r="C2122" s="1505"/>
      <c r="D2122" s="949"/>
      <c r="E2122" s="948"/>
      <c r="F2122" s="952"/>
      <c r="G2122" s="952"/>
      <c r="H2122" s="947"/>
      <c r="I2122" s="117"/>
    </row>
    <row r="2123" spans="1:9" ht="15.75">
      <c r="A2123" s="3"/>
      <c r="B2123" s="3"/>
      <c r="C2123" s="1506"/>
      <c r="D2123" s="949"/>
      <c r="E2123" s="948"/>
      <c r="F2123" s="952"/>
      <c r="G2123" s="952"/>
      <c r="H2123" s="947"/>
      <c r="I2123" s="955"/>
    </row>
    <row r="2124" spans="1:9" ht="15.75">
      <c r="A2124" s="3"/>
      <c r="B2124" s="3"/>
      <c r="C2124" s="7"/>
      <c r="D2124" s="949"/>
      <c r="E2124" s="950"/>
      <c r="F2124" s="956"/>
      <c r="G2124" s="956"/>
      <c r="H2124" s="1507"/>
      <c r="I2124" s="1508"/>
    </row>
    <row r="2125" spans="1:9" ht="15.75">
      <c r="A2125" s="15"/>
      <c r="B2125" s="15"/>
      <c r="C2125" s="167"/>
      <c r="D2125" s="958"/>
      <c r="E2125" s="169"/>
      <c r="F2125" s="170"/>
      <c r="G2125" s="170"/>
      <c r="H2125" s="171"/>
      <c r="I2125" s="167"/>
    </row>
    <row r="2127" spans="1:9" ht="18.75">
      <c r="A2127" s="1140" t="s">
        <v>12</v>
      </c>
      <c r="B2127" s="1140"/>
      <c r="C2127" s="1140"/>
      <c r="D2127" s="1141" t="s">
        <v>588</v>
      </c>
      <c r="E2127" s="1141"/>
      <c r="F2127" s="1141"/>
      <c r="G2127" s="953" t="s">
        <v>13</v>
      </c>
      <c r="H2127" s="953"/>
      <c r="I2127" s="953"/>
    </row>
    <row r="2128" spans="1:9" ht="66.75" customHeight="1">
      <c r="A2128" s="1510" t="s">
        <v>835</v>
      </c>
      <c r="B2128" s="1510"/>
      <c r="C2128" s="1510"/>
      <c r="D2128" s="1510"/>
      <c r="E2128" s="1510"/>
      <c r="F2128" s="1510"/>
      <c r="G2128" s="1510"/>
      <c r="H2128" s="1510"/>
      <c r="I2128" s="1510"/>
    </row>
    <row r="2129" spans="1:9" ht="15.75">
      <c r="A2129" s="1160" t="s">
        <v>23</v>
      </c>
      <c r="B2129" s="1160"/>
      <c r="C2129" s="166">
        <v>45401</v>
      </c>
      <c r="D2129" s="10"/>
      <c r="E2129" s="1206" t="s">
        <v>21</v>
      </c>
      <c r="F2129" s="1206"/>
      <c r="G2129" s="1219"/>
      <c r="H2129" s="1219"/>
      <c r="I2129" s="1219"/>
    </row>
    <row r="2130" spans="1:9" ht="15.75">
      <c r="A2130" s="1213" t="s">
        <v>26</v>
      </c>
      <c r="B2130" s="1213"/>
      <c r="C2130" s="954" t="s">
        <v>27</v>
      </c>
      <c r="D2130" s="12"/>
      <c r="E2130" s="1213" t="s">
        <v>20</v>
      </c>
      <c r="F2130" s="1213"/>
      <c r="G2130" s="1511">
        <v>45383</v>
      </c>
      <c r="H2130" s="1511"/>
      <c r="I2130" s="1511"/>
    </row>
    <row r="2131" spans="1:9" ht="15.75">
      <c r="A2131" s="1213" t="s">
        <v>15</v>
      </c>
      <c r="B2131" s="1213"/>
      <c r="C2131" s="954" t="s">
        <v>17</v>
      </c>
      <c r="D2131" s="12"/>
      <c r="E2131" s="1214" t="s">
        <v>18</v>
      </c>
      <c r="F2131" s="1215"/>
      <c r="G2131" s="1184" t="s">
        <v>749</v>
      </c>
      <c r="H2131" s="1184"/>
      <c r="I2131" s="1184"/>
    </row>
    <row r="2132" spans="1:9" ht="15.75">
      <c r="A2132" s="1213" t="s">
        <v>16</v>
      </c>
      <c r="B2132" s="1213"/>
      <c r="C2132" s="954">
        <v>90144293</v>
      </c>
      <c r="D2132" s="10"/>
      <c r="E2132" s="1206" t="s">
        <v>19</v>
      </c>
      <c r="F2132" s="1206"/>
      <c r="G2132" s="1191" t="s">
        <v>672</v>
      </c>
      <c r="H2132" s="1191"/>
      <c r="I2132" s="1191"/>
    </row>
    <row r="2133" spans="1:9" ht="15.75">
      <c r="A2133" s="1184" t="s">
        <v>0</v>
      </c>
      <c r="B2133" s="1184"/>
      <c r="C2133" s="33"/>
      <c r="D2133" s="8"/>
      <c r="E2133" s="957" t="s">
        <v>22</v>
      </c>
      <c r="F2133" s="954" t="s">
        <v>111</v>
      </c>
      <c r="G2133" s="957" t="s">
        <v>179</v>
      </c>
      <c r="H2133" s="1282" t="s">
        <v>175</v>
      </c>
      <c r="I2133" s="1282"/>
    </row>
    <row r="2134" spans="1:9" ht="15.75">
      <c r="A2134" s="1151" t="s">
        <v>1</v>
      </c>
      <c r="B2134" s="1153"/>
      <c r="C2134" s="1154"/>
      <c r="D2134" s="1512" t="s">
        <v>2</v>
      </c>
      <c r="E2134" s="1512"/>
      <c r="F2134" s="1512"/>
      <c r="G2134" s="1512"/>
      <c r="H2134" s="1513" t="s">
        <v>10</v>
      </c>
      <c r="I2134" s="1513" t="s">
        <v>11</v>
      </c>
    </row>
    <row r="2135" spans="1:9" ht="15.75">
      <c r="A2135" s="1161" t="s">
        <v>3</v>
      </c>
      <c r="B2135" s="1161" t="s">
        <v>4</v>
      </c>
      <c r="C2135" s="1163" t="s">
        <v>5</v>
      </c>
      <c r="D2135" s="1401" t="s">
        <v>6</v>
      </c>
      <c r="E2135" s="1184" t="s">
        <v>7</v>
      </c>
      <c r="F2135" s="1184"/>
      <c r="G2135" s="1184"/>
      <c r="H2135" s="1513"/>
      <c r="I2135" s="1513"/>
    </row>
    <row r="2136" spans="1:9" ht="15.75">
      <c r="A2136" s="1162"/>
      <c r="B2136" s="1162"/>
      <c r="C2136" s="1164"/>
      <c r="D2136" s="1191"/>
      <c r="E2136" s="1184" t="s">
        <v>8</v>
      </c>
      <c r="F2136" s="1184"/>
      <c r="G2136" s="98" t="s">
        <v>9</v>
      </c>
      <c r="H2136" s="1513"/>
      <c r="I2136" s="1513"/>
    </row>
    <row r="2137" spans="1:9" ht="15.75">
      <c r="A2137" s="951"/>
      <c r="B2137" s="951"/>
      <c r="C2137" s="954"/>
      <c r="D2137" s="955"/>
      <c r="E2137" s="98"/>
      <c r="F2137" s="98"/>
      <c r="G2137" s="1499"/>
      <c r="H2137" s="1190"/>
      <c r="I2137" s="1500"/>
    </row>
    <row r="2138" spans="1:9" ht="15.75">
      <c r="A2138" s="3"/>
      <c r="B2138" s="3"/>
      <c r="C2138" s="1514" t="s">
        <v>761</v>
      </c>
      <c r="D2138" s="955" t="s">
        <v>29</v>
      </c>
      <c r="E2138" s="1148" t="s">
        <v>692</v>
      </c>
      <c r="F2138" s="1283"/>
      <c r="G2138" s="1501"/>
      <c r="H2138" s="1502"/>
      <c r="I2138" s="1503"/>
    </row>
    <row r="2139" spans="1:9" ht="15.75">
      <c r="A2139" s="3"/>
      <c r="B2139" s="3"/>
      <c r="C2139" s="1505"/>
      <c r="D2139" s="29">
        <v>1</v>
      </c>
      <c r="E2139" s="948" t="s">
        <v>665</v>
      </c>
      <c r="F2139" s="952">
        <v>15980</v>
      </c>
      <c r="G2139" s="952"/>
      <c r="H2139" s="947"/>
      <c r="I2139" s="955"/>
    </row>
    <row r="2140" spans="1:9" ht="24">
      <c r="A2140" s="3"/>
      <c r="B2140" s="3"/>
      <c r="C2140" s="1505"/>
      <c r="D2140" s="949">
        <v>1001</v>
      </c>
      <c r="E2140" s="948" t="s">
        <v>31</v>
      </c>
      <c r="F2140" s="952">
        <v>2255</v>
      </c>
      <c r="G2140" s="952"/>
      <c r="H2140" s="947"/>
      <c r="I2140" s="117"/>
    </row>
    <row r="2141" spans="1:9" ht="24">
      <c r="A2141" s="3"/>
      <c r="B2141" s="3"/>
      <c r="C2141" s="1505"/>
      <c r="D2141" s="949">
        <v>1210</v>
      </c>
      <c r="E2141" s="948" t="s">
        <v>71</v>
      </c>
      <c r="F2141" s="952">
        <v>1932</v>
      </c>
      <c r="G2141" s="952"/>
      <c r="H2141" s="947"/>
      <c r="I2141" s="117"/>
    </row>
    <row r="2142" spans="1:9" ht="24">
      <c r="A2142" s="3"/>
      <c r="B2142" s="3"/>
      <c r="C2142" s="1505"/>
      <c r="D2142" s="949">
        <v>1810</v>
      </c>
      <c r="E2142" s="948" t="s">
        <v>595</v>
      </c>
      <c r="F2142" s="952">
        <v>23220</v>
      </c>
      <c r="G2142" s="952"/>
      <c r="H2142" s="947"/>
      <c r="I2142" s="117"/>
    </row>
    <row r="2143" spans="1:9" ht="24">
      <c r="A2143" s="3"/>
      <c r="B2143" s="3"/>
      <c r="C2143" s="1505"/>
      <c r="D2143" s="949">
        <v>2378</v>
      </c>
      <c r="E2143" s="948" t="s">
        <v>647</v>
      </c>
      <c r="F2143" s="952">
        <v>5331</v>
      </c>
      <c r="G2143" s="952"/>
      <c r="H2143" s="947"/>
      <c r="I2143" s="117"/>
    </row>
    <row r="2144" spans="1:9" ht="24">
      <c r="A2144" s="3"/>
      <c r="B2144" s="3"/>
      <c r="C2144" s="1505"/>
      <c r="D2144" s="949"/>
      <c r="E2144" s="948"/>
      <c r="F2144" s="952"/>
      <c r="G2144" s="952"/>
      <c r="H2144" s="947"/>
      <c r="I2144" s="117"/>
    </row>
    <row r="2145" spans="1:9" ht="24">
      <c r="A2145" s="3"/>
      <c r="B2145" s="3"/>
      <c r="C2145" s="1505"/>
      <c r="D2145" s="949"/>
      <c r="E2145" s="948"/>
      <c r="F2145" s="952"/>
      <c r="G2145" s="952"/>
      <c r="H2145" s="947"/>
      <c r="I2145" s="117"/>
    </row>
    <row r="2146" spans="1:9" ht="24">
      <c r="A2146" s="3"/>
      <c r="B2146" s="3"/>
      <c r="C2146" s="1505"/>
      <c r="D2146" s="949"/>
      <c r="E2146" s="948"/>
      <c r="F2146" s="952"/>
      <c r="G2146" s="952"/>
      <c r="H2146" s="947"/>
      <c r="I2146" s="117"/>
    </row>
    <row r="2147" spans="1:9" ht="24">
      <c r="A2147" s="3"/>
      <c r="B2147" s="3"/>
      <c r="C2147" s="1505"/>
      <c r="D2147" s="949"/>
      <c r="E2147" s="948"/>
      <c r="F2147" s="952"/>
      <c r="G2147" s="952"/>
      <c r="H2147" s="947"/>
      <c r="I2147" s="117"/>
    </row>
    <row r="2148" spans="1:9" ht="24">
      <c r="A2148" s="3"/>
      <c r="B2148" s="3"/>
      <c r="C2148" s="1505"/>
      <c r="D2148" s="949"/>
      <c r="E2148" s="948"/>
      <c r="F2148" s="952"/>
      <c r="G2148" s="952"/>
      <c r="H2148" s="947"/>
      <c r="I2148" s="117"/>
    </row>
    <row r="2149" spans="1:9" ht="15.75">
      <c r="A2149" s="3"/>
      <c r="B2149" s="3"/>
      <c r="C2149" s="1506"/>
      <c r="D2149" s="949"/>
      <c r="E2149" s="948"/>
      <c r="F2149" s="952"/>
      <c r="G2149" s="952"/>
      <c r="H2149" s="947"/>
      <c r="I2149" s="955"/>
    </row>
    <row r="2150" spans="1:9" ht="15.75">
      <c r="A2150" s="3"/>
      <c r="B2150" s="3"/>
      <c r="C2150" s="7"/>
      <c r="D2150" s="949"/>
      <c r="E2150" s="950"/>
      <c r="F2150" s="956"/>
      <c r="G2150" s="956"/>
      <c r="H2150" s="1507"/>
      <c r="I2150" s="1508"/>
    </row>
    <row r="2151" spans="1:9" ht="15.75">
      <c r="A2151" s="15"/>
      <c r="B2151" s="15"/>
      <c r="C2151" s="167"/>
      <c r="D2151" s="958"/>
      <c r="E2151" s="169"/>
      <c r="F2151" s="170"/>
      <c r="G2151" s="170"/>
      <c r="H2151" s="171"/>
      <c r="I2151" s="167"/>
    </row>
    <row r="2153" spans="1:9" ht="18.75">
      <c r="A2153" s="1140" t="s">
        <v>12</v>
      </c>
      <c r="B2153" s="1140"/>
      <c r="C2153" s="1140"/>
      <c r="D2153" s="1141" t="s">
        <v>588</v>
      </c>
      <c r="E2153" s="1141"/>
      <c r="F2153" s="1141"/>
      <c r="G2153" s="953" t="s">
        <v>13</v>
      </c>
      <c r="H2153" s="953"/>
      <c r="I2153" s="953"/>
    </row>
    <row r="2154" spans="1:9" ht="68.25" customHeight="1">
      <c r="A2154" s="1510" t="s">
        <v>751</v>
      </c>
      <c r="B2154" s="1510"/>
      <c r="C2154" s="1510"/>
      <c r="D2154" s="1510"/>
      <c r="E2154" s="1510"/>
      <c r="F2154" s="1510"/>
      <c r="G2154" s="1510"/>
      <c r="H2154" s="1510"/>
      <c r="I2154" s="1510"/>
    </row>
    <row r="2155" spans="1:9" ht="15.75">
      <c r="A2155" s="1160" t="s">
        <v>23</v>
      </c>
      <c r="B2155" s="1160"/>
      <c r="C2155" s="166">
        <v>45401</v>
      </c>
      <c r="D2155" s="10"/>
      <c r="E2155" s="1206" t="s">
        <v>21</v>
      </c>
      <c r="F2155" s="1206"/>
      <c r="G2155" s="1219"/>
      <c r="H2155" s="1219"/>
      <c r="I2155" s="1219"/>
    </row>
    <row r="2156" spans="1:9" ht="15.75">
      <c r="A2156" s="1213" t="s">
        <v>26</v>
      </c>
      <c r="B2156" s="1213"/>
      <c r="C2156" s="966" t="s">
        <v>27</v>
      </c>
      <c r="D2156" s="12"/>
      <c r="E2156" s="1213" t="s">
        <v>20</v>
      </c>
      <c r="F2156" s="1213"/>
      <c r="G2156" s="1511">
        <v>45383</v>
      </c>
      <c r="H2156" s="1511"/>
      <c r="I2156" s="1511"/>
    </row>
    <row r="2157" spans="1:9" ht="15.75">
      <c r="A2157" s="1213" t="s">
        <v>15</v>
      </c>
      <c r="B2157" s="1213"/>
      <c r="C2157" s="966" t="s">
        <v>17</v>
      </c>
      <c r="D2157" s="12"/>
      <c r="E2157" s="1214" t="s">
        <v>18</v>
      </c>
      <c r="F2157" s="1215"/>
      <c r="G2157" s="1184" t="s">
        <v>750</v>
      </c>
      <c r="H2157" s="1184"/>
      <c r="I2157" s="1184"/>
    </row>
    <row r="2158" spans="1:9" ht="15.75">
      <c r="A2158" s="1213" t="s">
        <v>16</v>
      </c>
      <c r="B2158" s="1213"/>
      <c r="C2158" s="966">
        <v>90018719</v>
      </c>
      <c r="D2158" s="10"/>
      <c r="E2158" s="1206" t="s">
        <v>19</v>
      </c>
      <c r="F2158" s="1206"/>
      <c r="G2158" s="1191" t="s">
        <v>672</v>
      </c>
      <c r="H2158" s="1191"/>
      <c r="I2158" s="1191"/>
    </row>
    <row r="2159" spans="1:9" ht="15.75">
      <c r="A2159" s="1184" t="s">
        <v>0</v>
      </c>
      <c r="B2159" s="1184"/>
      <c r="C2159" s="33"/>
      <c r="D2159" s="8"/>
      <c r="E2159" s="968" t="s">
        <v>22</v>
      </c>
      <c r="F2159" s="966" t="s">
        <v>111</v>
      </c>
      <c r="G2159" s="968" t="s">
        <v>179</v>
      </c>
      <c r="H2159" s="1282" t="s">
        <v>175</v>
      </c>
      <c r="I2159" s="1282"/>
    </row>
    <row r="2160" spans="1:9" ht="15.75">
      <c r="A2160" s="1151" t="s">
        <v>1</v>
      </c>
      <c r="B2160" s="1153"/>
      <c r="C2160" s="1154"/>
      <c r="D2160" s="1512" t="s">
        <v>2</v>
      </c>
      <c r="E2160" s="1512"/>
      <c r="F2160" s="1512"/>
      <c r="G2160" s="1512"/>
      <c r="H2160" s="1513" t="s">
        <v>10</v>
      </c>
      <c r="I2160" s="1513" t="s">
        <v>11</v>
      </c>
    </row>
    <row r="2161" spans="1:9" ht="15.75">
      <c r="A2161" s="1161" t="s">
        <v>3</v>
      </c>
      <c r="B2161" s="1161" t="s">
        <v>4</v>
      </c>
      <c r="C2161" s="1163" t="s">
        <v>5</v>
      </c>
      <c r="D2161" s="1401" t="s">
        <v>6</v>
      </c>
      <c r="E2161" s="1184" t="s">
        <v>7</v>
      </c>
      <c r="F2161" s="1184"/>
      <c r="G2161" s="1184"/>
      <c r="H2161" s="1513"/>
      <c r="I2161" s="1513"/>
    </row>
    <row r="2162" spans="1:9" ht="15.75">
      <c r="A2162" s="1162"/>
      <c r="B2162" s="1162"/>
      <c r="C2162" s="1164"/>
      <c r="D2162" s="1191"/>
      <c r="E2162" s="1184" t="s">
        <v>8</v>
      </c>
      <c r="F2162" s="1184"/>
      <c r="G2162" s="98" t="s">
        <v>9</v>
      </c>
      <c r="H2162" s="1513"/>
      <c r="I2162" s="1513"/>
    </row>
    <row r="2163" spans="1:9" ht="15.75">
      <c r="A2163" s="963"/>
      <c r="B2163" s="963"/>
      <c r="C2163" s="966"/>
      <c r="D2163" s="967"/>
      <c r="E2163" s="98"/>
      <c r="F2163" s="98"/>
      <c r="G2163" s="1499"/>
      <c r="H2163" s="1190"/>
      <c r="I2163" s="1500"/>
    </row>
    <row r="2164" spans="1:9" ht="15.75">
      <c r="A2164" s="3"/>
      <c r="B2164" s="3"/>
      <c r="C2164" s="1514" t="s">
        <v>761</v>
      </c>
      <c r="D2164" s="967" t="s">
        <v>29</v>
      </c>
      <c r="E2164" s="1148" t="s">
        <v>692</v>
      </c>
      <c r="F2164" s="1283"/>
      <c r="G2164" s="1501"/>
      <c r="H2164" s="1502"/>
      <c r="I2164" s="1503"/>
    </row>
    <row r="2165" spans="1:9" ht="15.75">
      <c r="A2165" s="3"/>
      <c r="B2165" s="3"/>
      <c r="C2165" s="1505"/>
      <c r="D2165" s="29">
        <v>1</v>
      </c>
      <c r="E2165" s="960" t="s">
        <v>665</v>
      </c>
      <c r="F2165" s="964">
        <v>26480</v>
      </c>
      <c r="G2165" s="964"/>
      <c r="H2165" s="959"/>
      <c r="I2165" s="967"/>
    </row>
    <row r="2166" spans="1:9" ht="24">
      <c r="A2166" s="3"/>
      <c r="B2166" s="3"/>
      <c r="C2166" s="1505"/>
      <c r="D2166" s="961">
        <v>1001</v>
      </c>
      <c r="E2166" s="960" t="s">
        <v>31</v>
      </c>
      <c r="F2166" s="964">
        <v>2255</v>
      </c>
      <c r="G2166" s="964"/>
      <c r="H2166" s="959"/>
      <c r="I2166" s="117"/>
    </row>
    <row r="2167" spans="1:9" ht="24">
      <c r="A2167" s="3"/>
      <c r="B2167" s="3"/>
      <c r="C2167" s="1505"/>
      <c r="D2167" s="961">
        <v>1210</v>
      </c>
      <c r="E2167" s="960" t="s">
        <v>71</v>
      </c>
      <c r="F2167" s="964">
        <v>1932</v>
      </c>
      <c r="G2167" s="964"/>
      <c r="H2167" s="959"/>
      <c r="I2167" s="117"/>
    </row>
    <row r="2168" spans="1:9" ht="24">
      <c r="A2168" s="3"/>
      <c r="B2168" s="3"/>
      <c r="C2168" s="1505"/>
      <c r="D2168" s="961">
        <v>1810</v>
      </c>
      <c r="E2168" s="960" t="s">
        <v>595</v>
      </c>
      <c r="F2168" s="964">
        <v>23220</v>
      </c>
      <c r="G2168" s="964"/>
      <c r="H2168" s="959"/>
      <c r="I2168" s="117"/>
    </row>
    <row r="2169" spans="1:9" ht="24">
      <c r="A2169" s="3"/>
      <c r="B2169" s="3"/>
      <c r="C2169" s="1505"/>
      <c r="D2169" s="961">
        <v>2378</v>
      </c>
      <c r="E2169" s="960" t="s">
        <v>647</v>
      </c>
      <c r="F2169" s="964">
        <v>9006</v>
      </c>
      <c r="G2169" s="964"/>
      <c r="H2169" s="959"/>
      <c r="I2169" s="117"/>
    </row>
    <row r="2170" spans="1:9" ht="24">
      <c r="A2170" s="3"/>
      <c r="B2170" s="3"/>
      <c r="C2170" s="1505"/>
      <c r="D2170" s="961"/>
      <c r="E2170" s="960"/>
      <c r="F2170" s="964"/>
      <c r="G2170" s="964"/>
      <c r="H2170" s="959"/>
      <c r="I2170" s="117"/>
    </row>
    <row r="2171" spans="1:9" ht="24">
      <c r="A2171" s="3"/>
      <c r="B2171" s="3"/>
      <c r="C2171" s="1505"/>
      <c r="D2171" s="961"/>
      <c r="E2171" s="960"/>
      <c r="F2171" s="964"/>
      <c r="G2171" s="964"/>
      <c r="H2171" s="959"/>
      <c r="I2171" s="117"/>
    </row>
    <row r="2172" spans="1:9" ht="24">
      <c r="A2172" s="3"/>
      <c r="B2172" s="3"/>
      <c r="C2172" s="1505"/>
      <c r="D2172" s="961"/>
      <c r="E2172" s="960"/>
      <c r="F2172" s="964"/>
      <c r="G2172" s="964"/>
      <c r="H2172" s="959"/>
      <c r="I2172" s="117"/>
    </row>
    <row r="2173" spans="1:9" ht="24">
      <c r="A2173" s="3"/>
      <c r="B2173" s="3"/>
      <c r="C2173" s="1505"/>
      <c r="D2173" s="961"/>
      <c r="E2173" s="960"/>
      <c r="F2173" s="964"/>
      <c r="G2173" s="964"/>
      <c r="H2173" s="959"/>
      <c r="I2173" s="117"/>
    </row>
    <row r="2174" spans="1:9" ht="24">
      <c r="A2174" s="3"/>
      <c r="B2174" s="3"/>
      <c r="C2174" s="1505"/>
      <c r="D2174" s="961"/>
      <c r="E2174" s="960"/>
      <c r="F2174" s="964"/>
      <c r="G2174" s="964"/>
      <c r="H2174" s="959"/>
      <c r="I2174" s="117"/>
    </row>
    <row r="2175" spans="1:9" ht="15.75">
      <c r="A2175" s="3"/>
      <c r="B2175" s="3"/>
      <c r="C2175" s="1506"/>
      <c r="D2175" s="961"/>
      <c r="E2175" s="960"/>
      <c r="F2175" s="964"/>
      <c r="G2175" s="964"/>
      <c r="H2175" s="959"/>
      <c r="I2175" s="967"/>
    </row>
    <row r="2176" spans="1:9" ht="15.75">
      <c r="A2176" s="3"/>
      <c r="B2176" s="3"/>
      <c r="C2176" s="7"/>
      <c r="D2176" s="961"/>
      <c r="E2176" s="962"/>
      <c r="F2176" s="969"/>
      <c r="G2176" s="969"/>
      <c r="H2176" s="1507"/>
      <c r="I2176" s="1508"/>
    </row>
    <row r="2177" spans="1:9" ht="15.75">
      <c r="A2177" s="15"/>
      <c r="B2177" s="15"/>
      <c r="C2177" s="167"/>
      <c r="D2177" s="970"/>
      <c r="E2177" s="169"/>
      <c r="F2177" s="170"/>
      <c r="G2177" s="170"/>
      <c r="H2177" s="171"/>
      <c r="I2177" s="167"/>
    </row>
    <row r="2179" spans="1:9" ht="18.75">
      <c r="A2179" s="1140" t="s">
        <v>12</v>
      </c>
      <c r="B2179" s="1140"/>
      <c r="C2179" s="1140"/>
      <c r="D2179" s="1141" t="s">
        <v>588</v>
      </c>
      <c r="E2179" s="1141"/>
      <c r="F2179" s="1141"/>
      <c r="G2179" s="965" t="s">
        <v>13</v>
      </c>
      <c r="H2179" s="965"/>
      <c r="I2179" s="965"/>
    </row>
    <row r="2180" spans="1:9" ht="69.75" customHeight="1">
      <c r="A2180" s="1510" t="s">
        <v>751</v>
      </c>
      <c r="B2180" s="1510"/>
      <c r="C2180" s="1510"/>
      <c r="D2180" s="1510"/>
      <c r="E2180" s="1510"/>
      <c r="F2180" s="1510"/>
      <c r="G2180" s="1510"/>
      <c r="H2180" s="1510"/>
      <c r="I2180" s="1510"/>
    </row>
    <row r="2181" spans="1:9" ht="15.75">
      <c r="A2181" s="1160" t="s">
        <v>23</v>
      </c>
      <c r="B2181" s="1160"/>
      <c r="C2181" s="166">
        <v>45401</v>
      </c>
      <c r="D2181" s="10"/>
      <c r="E2181" s="1206" t="s">
        <v>21</v>
      </c>
      <c r="F2181" s="1206"/>
      <c r="G2181" s="1219"/>
      <c r="H2181" s="1219"/>
      <c r="I2181" s="1219"/>
    </row>
    <row r="2182" spans="1:9" ht="15.75">
      <c r="A2182" s="1213" t="s">
        <v>26</v>
      </c>
      <c r="B2182" s="1213"/>
      <c r="C2182" s="966" t="s">
        <v>27</v>
      </c>
      <c r="D2182" s="12"/>
      <c r="E2182" s="1213" t="s">
        <v>20</v>
      </c>
      <c r="F2182" s="1213"/>
      <c r="G2182" s="1511">
        <v>45383</v>
      </c>
      <c r="H2182" s="1511"/>
      <c r="I2182" s="1511"/>
    </row>
    <row r="2183" spans="1:9" ht="15.75">
      <c r="A2183" s="1213" t="s">
        <v>15</v>
      </c>
      <c r="B2183" s="1213"/>
      <c r="C2183" s="966" t="s">
        <v>17</v>
      </c>
      <c r="D2183" s="12"/>
      <c r="E2183" s="1214" t="s">
        <v>18</v>
      </c>
      <c r="F2183" s="1215"/>
      <c r="G2183" s="1184" t="s">
        <v>752</v>
      </c>
      <c r="H2183" s="1184"/>
      <c r="I2183" s="1184"/>
    </row>
    <row r="2184" spans="1:9" ht="15.75">
      <c r="A2184" s="1213" t="s">
        <v>16</v>
      </c>
      <c r="B2184" s="1213"/>
      <c r="C2184" s="966">
        <v>90144291</v>
      </c>
      <c r="D2184" s="10"/>
      <c r="E2184" s="1206" t="s">
        <v>19</v>
      </c>
      <c r="F2184" s="1206"/>
      <c r="G2184" s="1191" t="s">
        <v>672</v>
      </c>
      <c r="H2184" s="1191"/>
      <c r="I2184" s="1191"/>
    </row>
    <row r="2185" spans="1:9" ht="15.75">
      <c r="A2185" s="1184" t="s">
        <v>0</v>
      </c>
      <c r="B2185" s="1184"/>
      <c r="C2185" s="33"/>
      <c r="D2185" s="8"/>
      <c r="E2185" s="968" t="s">
        <v>22</v>
      </c>
      <c r="F2185" s="966" t="s">
        <v>111</v>
      </c>
      <c r="G2185" s="968" t="s">
        <v>179</v>
      </c>
      <c r="H2185" s="1282" t="s">
        <v>175</v>
      </c>
      <c r="I2185" s="1282"/>
    </row>
    <row r="2186" spans="1:9" ht="15.75">
      <c r="A2186" s="1151" t="s">
        <v>1</v>
      </c>
      <c r="B2186" s="1153"/>
      <c r="C2186" s="1154"/>
      <c r="D2186" s="1512" t="s">
        <v>2</v>
      </c>
      <c r="E2186" s="1512"/>
      <c r="F2186" s="1512"/>
      <c r="G2186" s="1512"/>
      <c r="H2186" s="1513" t="s">
        <v>10</v>
      </c>
      <c r="I2186" s="1513" t="s">
        <v>11</v>
      </c>
    </row>
    <row r="2187" spans="1:9" ht="15.75">
      <c r="A2187" s="1161" t="s">
        <v>3</v>
      </c>
      <c r="B2187" s="1161" t="s">
        <v>4</v>
      </c>
      <c r="C2187" s="1163" t="s">
        <v>5</v>
      </c>
      <c r="D2187" s="1401" t="s">
        <v>6</v>
      </c>
      <c r="E2187" s="1184" t="s">
        <v>7</v>
      </c>
      <c r="F2187" s="1184"/>
      <c r="G2187" s="1184"/>
      <c r="H2187" s="1513"/>
      <c r="I2187" s="1513"/>
    </row>
    <row r="2188" spans="1:9" ht="15.75">
      <c r="A2188" s="1162"/>
      <c r="B2188" s="1162"/>
      <c r="C2188" s="1164"/>
      <c r="D2188" s="1191"/>
      <c r="E2188" s="1184" t="s">
        <v>8</v>
      </c>
      <c r="F2188" s="1184"/>
      <c r="G2188" s="98" t="s">
        <v>9</v>
      </c>
      <c r="H2188" s="1513"/>
      <c r="I2188" s="1513"/>
    </row>
    <row r="2189" spans="1:9" ht="15.75">
      <c r="A2189" s="963"/>
      <c r="B2189" s="963"/>
      <c r="C2189" s="966"/>
      <c r="D2189" s="967"/>
      <c r="E2189" s="98"/>
      <c r="F2189" s="98"/>
      <c r="G2189" s="1499"/>
      <c r="H2189" s="1190"/>
      <c r="I2189" s="1500"/>
    </row>
    <row r="2190" spans="1:9" ht="15.75">
      <c r="A2190" s="3"/>
      <c r="B2190" s="3"/>
      <c r="C2190" s="1514" t="s">
        <v>761</v>
      </c>
      <c r="D2190" s="967" t="s">
        <v>29</v>
      </c>
      <c r="E2190" s="1148" t="s">
        <v>692</v>
      </c>
      <c r="F2190" s="1283"/>
      <c r="G2190" s="1501"/>
      <c r="H2190" s="1502"/>
      <c r="I2190" s="1503"/>
    </row>
    <row r="2191" spans="1:9" ht="15.75">
      <c r="A2191" s="3"/>
      <c r="B2191" s="3"/>
      <c r="C2191" s="1505"/>
      <c r="D2191" s="29">
        <v>1</v>
      </c>
      <c r="E2191" s="960" t="s">
        <v>665</v>
      </c>
      <c r="F2191" s="964">
        <v>15980</v>
      </c>
      <c r="G2191" s="964"/>
      <c r="H2191" s="959"/>
      <c r="I2191" s="967"/>
    </row>
    <row r="2192" spans="1:9" ht="24">
      <c r="A2192" s="3"/>
      <c r="B2192" s="3"/>
      <c r="C2192" s="1505"/>
      <c r="D2192" s="961">
        <v>1001</v>
      </c>
      <c r="E2192" s="960" t="s">
        <v>31</v>
      </c>
      <c r="F2192" s="964">
        <v>2255</v>
      </c>
      <c r="G2192" s="964"/>
      <c r="H2192" s="959"/>
      <c r="I2192" s="117"/>
    </row>
    <row r="2193" spans="1:9" ht="24">
      <c r="A2193" s="3"/>
      <c r="B2193" s="3"/>
      <c r="C2193" s="1505"/>
      <c r="D2193" s="961">
        <v>1210</v>
      </c>
      <c r="E2193" s="960" t="s">
        <v>71</v>
      </c>
      <c r="F2193" s="964">
        <v>1932</v>
      </c>
      <c r="G2193" s="964"/>
      <c r="H2193" s="959"/>
      <c r="I2193" s="117"/>
    </row>
    <row r="2194" spans="1:9" ht="24">
      <c r="A2194" s="3"/>
      <c r="B2194" s="3"/>
      <c r="C2194" s="1505"/>
      <c r="D2194" s="961">
        <v>1810</v>
      </c>
      <c r="E2194" s="960" t="s">
        <v>595</v>
      </c>
      <c r="F2194" s="964">
        <v>28470</v>
      </c>
      <c r="G2194" s="964"/>
      <c r="H2194" s="959"/>
      <c r="I2194" s="117"/>
    </row>
    <row r="2195" spans="1:9" ht="24">
      <c r="A2195" s="3"/>
      <c r="B2195" s="3"/>
      <c r="C2195" s="1505"/>
      <c r="D2195" s="961">
        <v>2378</v>
      </c>
      <c r="E2195" s="960" t="s">
        <v>647</v>
      </c>
      <c r="F2195" s="964">
        <v>9006</v>
      </c>
      <c r="G2195" s="964"/>
      <c r="H2195" s="959"/>
      <c r="I2195" s="117"/>
    </row>
    <row r="2196" spans="1:9" ht="24">
      <c r="A2196" s="3"/>
      <c r="B2196" s="3"/>
      <c r="C2196" s="1505"/>
      <c r="D2196" s="961"/>
      <c r="E2196" s="960"/>
      <c r="F2196" s="964"/>
      <c r="G2196" s="964"/>
      <c r="H2196" s="959"/>
      <c r="I2196" s="117"/>
    </row>
    <row r="2197" spans="1:9" ht="24">
      <c r="A2197" s="3"/>
      <c r="B2197" s="3"/>
      <c r="C2197" s="1505"/>
      <c r="D2197" s="961"/>
      <c r="E2197" s="960"/>
      <c r="F2197" s="964"/>
      <c r="G2197" s="964"/>
      <c r="H2197" s="959"/>
      <c r="I2197" s="117"/>
    </row>
    <row r="2198" spans="1:9" ht="24">
      <c r="A2198" s="3"/>
      <c r="B2198" s="3"/>
      <c r="C2198" s="1505"/>
      <c r="D2198" s="961"/>
      <c r="E2198" s="960"/>
      <c r="F2198" s="964"/>
      <c r="G2198" s="964"/>
      <c r="H2198" s="959"/>
      <c r="I2198" s="117"/>
    </row>
    <row r="2199" spans="1:9" ht="24">
      <c r="A2199" s="3"/>
      <c r="B2199" s="3"/>
      <c r="C2199" s="1505"/>
      <c r="D2199" s="961"/>
      <c r="E2199" s="960"/>
      <c r="F2199" s="964"/>
      <c r="G2199" s="964"/>
      <c r="H2199" s="959"/>
      <c r="I2199" s="117"/>
    </row>
    <row r="2200" spans="1:9" ht="24">
      <c r="A2200" s="3"/>
      <c r="B2200" s="3"/>
      <c r="C2200" s="1505"/>
      <c r="D2200" s="961"/>
      <c r="E2200" s="960"/>
      <c r="F2200" s="964"/>
      <c r="G2200" s="964"/>
      <c r="H2200" s="959"/>
      <c r="I2200" s="117"/>
    </row>
    <row r="2201" spans="1:9" ht="15.75">
      <c r="A2201" s="3"/>
      <c r="B2201" s="3"/>
      <c r="C2201" s="1506"/>
      <c r="D2201" s="961"/>
      <c r="E2201" s="960"/>
      <c r="F2201" s="964"/>
      <c r="G2201" s="964"/>
      <c r="H2201" s="959"/>
      <c r="I2201" s="967"/>
    </row>
    <row r="2202" spans="1:9" ht="15.75">
      <c r="A2202" s="3"/>
      <c r="B2202" s="3"/>
      <c r="C2202" s="7"/>
      <c r="D2202" s="961"/>
      <c r="E2202" s="962"/>
      <c r="F2202" s="969"/>
      <c r="G2202" s="969"/>
      <c r="H2202" s="1507"/>
      <c r="I2202" s="1508"/>
    </row>
    <row r="2203" spans="1:9" ht="15.75">
      <c r="A2203" s="15"/>
      <c r="B2203" s="15"/>
      <c r="C2203" s="167"/>
      <c r="D2203" s="970"/>
      <c r="E2203" s="169"/>
      <c r="F2203" s="170"/>
      <c r="G2203" s="170"/>
      <c r="H2203" s="171"/>
      <c r="I2203" s="167"/>
    </row>
    <row r="2205" spans="1:9" ht="18.75">
      <c r="A2205" s="1140" t="s">
        <v>12</v>
      </c>
      <c r="B2205" s="1140"/>
      <c r="C2205" s="1140"/>
      <c r="D2205" s="1141" t="s">
        <v>588</v>
      </c>
      <c r="E2205" s="1141"/>
      <c r="F2205" s="1141"/>
      <c r="G2205" s="965" t="s">
        <v>13</v>
      </c>
      <c r="H2205" s="965"/>
      <c r="I2205" s="965"/>
    </row>
    <row r="2206" spans="1:9" ht="68.25" customHeight="1">
      <c r="A2206" s="1510" t="s">
        <v>729</v>
      </c>
      <c r="B2206" s="1510"/>
      <c r="C2206" s="1510"/>
      <c r="D2206" s="1510"/>
      <c r="E2206" s="1510"/>
      <c r="F2206" s="1510"/>
      <c r="G2206" s="1510"/>
      <c r="H2206" s="1510"/>
      <c r="I2206" s="1510"/>
    </row>
    <row r="2207" spans="1:9" ht="15.75">
      <c r="A2207" s="1160" t="s">
        <v>23</v>
      </c>
      <c r="B2207" s="1160"/>
      <c r="C2207" s="166">
        <v>45401</v>
      </c>
      <c r="D2207" s="10"/>
      <c r="E2207" s="1206" t="s">
        <v>21</v>
      </c>
      <c r="F2207" s="1206"/>
      <c r="G2207" s="1219"/>
      <c r="H2207" s="1219"/>
      <c r="I2207" s="1219"/>
    </row>
    <row r="2208" spans="1:9" ht="15.75">
      <c r="A2208" s="1213" t="s">
        <v>26</v>
      </c>
      <c r="B2208" s="1213"/>
      <c r="C2208" s="978" t="s">
        <v>27</v>
      </c>
      <c r="D2208" s="12"/>
      <c r="E2208" s="1213" t="s">
        <v>20</v>
      </c>
      <c r="F2208" s="1213"/>
      <c r="G2208" s="1511">
        <v>45383</v>
      </c>
      <c r="H2208" s="1511"/>
      <c r="I2208" s="1511"/>
    </row>
    <row r="2209" spans="1:9" ht="15.75">
      <c r="A2209" s="1213" t="s">
        <v>15</v>
      </c>
      <c r="B2209" s="1213"/>
      <c r="C2209" s="978" t="s">
        <v>17</v>
      </c>
      <c r="D2209" s="12"/>
      <c r="E2209" s="1214" t="s">
        <v>18</v>
      </c>
      <c r="F2209" s="1215"/>
      <c r="G2209" s="1184" t="s">
        <v>754</v>
      </c>
      <c r="H2209" s="1184"/>
      <c r="I2209" s="1184"/>
    </row>
    <row r="2210" spans="1:9" ht="15.75">
      <c r="A2210" s="1213" t="s">
        <v>16</v>
      </c>
      <c r="B2210" s="1213"/>
      <c r="C2210" s="978">
        <v>90011894</v>
      </c>
      <c r="D2210" s="10"/>
      <c r="E2210" s="1206" t="s">
        <v>19</v>
      </c>
      <c r="F2210" s="1206"/>
      <c r="G2210" s="1191" t="s">
        <v>756</v>
      </c>
      <c r="H2210" s="1191"/>
      <c r="I2210" s="1191"/>
    </row>
    <row r="2211" spans="1:9" ht="15.75">
      <c r="A2211" s="1184" t="s">
        <v>0</v>
      </c>
      <c r="B2211" s="1184"/>
      <c r="C2211" s="33"/>
      <c r="D2211" s="8"/>
      <c r="E2211" s="981" t="s">
        <v>22</v>
      </c>
      <c r="F2211" s="978" t="s">
        <v>755</v>
      </c>
      <c r="G2211" s="981" t="s">
        <v>179</v>
      </c>
      <c r="H2211" s="1282" t="s">
        <v>175</v>
      </c>
      <c r="I2211" s="1282"/>
    </row>
    <row r="2212" spans="1:9" ht="15.75">
      <c r="A2212" s="1151" t="s">
        <v>1</v>
      </c>
      <c r="B2212" s="1153"/>
      <c r="C2212" s="1154"/>
      <c r="D2212" s="1512" t="s">
        <v>2</v>
      </c>
      <c r="E2212" s="1512"/>
      <c r="F2212" s="1512"/>
      <c r="G2212" s="1512"/>
      <c r="H2212" s="1513" t="s">
        <v>10</v>
      </c>
      <c r="I2212" s="1513" t="s">
        <v>11</v>
      </c>
    </row>
    <row r="2213" spans="1:9" ht="15.75">
      <c r="A2213" s="1161" t="s">
        <v>3</v>
      </c>
      <c r="B2213" s="1161" t="s">
        <v>4</v>
      </c>
      <c r="C2213" s="1163" t="s">
        <v>5</v>
      </c>
      <c r="D2213" s="1401" t="s">
        <v>6</v>
      </c>
      <c r="E2213" s="1184" t="s">
        <v>7</v>
      </c>
      <c r="F2213" s="1184"/>
      <c r="G2213" s="1184"/>
      <c r="H2213" s="1513"/>
      <c r="I2213" s="1513"/>
    </row>
    <row r="2214" spans="1:9" ht="15.75">
      <c r="A2214" s="1162"/>
      <c r="B2214" s="1162"/>
      <c r="C2214" s="1164"/>
      <c r="D2214" s="1191"/>
      <c r="E2214" s="1184" t="s">
        <v>8</v>
      </c>
      <c r="F2214" s="1184"/>
      <c r="G2214" s="98" t="s">
        <v>9</v>
      </c>
      <c r="H2214" s="1513"/>
      <c r="I2214" s="1513"/>
    </row>
    <row r="2215" spans="1:9" ht="15.75">
      <c r="A2215" s="975"/>
      <c r="B2215" s="975"/>
      <c r="C2215" s="978"/>
      <c r="D2215" s="979"/>
      <c r="E2215" s="98"/>
      <c r="F2215" s="98"/>
      <c r="G2215" s="1499" t="s">
        <v>758</v>
      </c>
      <c r="H2215" s="1190"/>
      <c r="I2215" s="1500"/>
    </row>
    <row r="2216" spans="1:9" ht="15.75">
      <c r="A2216" s="3"/>
      <c r="B2216" s="3"/>
      <c r="C2216" s="1514" t="s">
        <v>759</v>
      </c>
      <c r="D2216" s="979" t="s">
        <v>29</v>
      </c>
      <c r="E2216" s="1148" t="s">
        <v>692</v>
      </c>
      <c r="F2216" s="1283"/>
      <c r="G2216" s="1501"/>
      <c r="H2216" s="1502"/>
      <c r="I2216" s="1503"/>
    </row>
    <row r="2217" spans="1:9" ht="15.75">
      <c r="A2217" s="3"/>
      <c r="B2217" s="3"/>
      <c r="C2217" s="1505"/>
      <c r="D2217" s="29">
        <v>1</v>
      </c>
      <c r="E2217" s="972" t="s">
        <v>665</v>
      </c>
      <c r="F2217" s="976">
        <v>41220</v>
      </c>
      <c r="G2217" s="976"/>
      <c r="H2217" s="971">
        <v>6594</v>
      </c>
      <c r="I2217" s="979"/>
    </row>
    <row r="2218" spans="1:9" ht="24">
      <c r="A2218" s="3"/>
      <c r="B2218" s="3"/>
      <c r="C2218" s="1505"/>
      <c r="D2218" s="973">
        <v>1001</v>
      </c>
      <c r="E2218" s="972" t="s">
        <v>31</v>
      </c>
      <c r="F2218" s="976">
        <v>2940</v>
      </c>
      <c r="G2218" s="976"/>
      <c r="H2218" s="971">
        <v>3633</v>
      </c>
      <c r="I2218" s="117"/>
    </row>
    <row r="2219" spans="1:9" ht="24">
      <c r="A2219" s="3"/>
      <c r="B2219" s="3"/>
      <c r="C2219" s="1505"/>
      <c r="D2219" s="973">
        <v>1210</v>
      </c>
      <c r="E2219" s="972" t="s">
        <v>71</v>
      </c>
      <c r="F2219" s="976">
        <v>1932</v>
      </c>
      <c r="G2219" s="976"/>
      <c r="H2219" s="971">
        <v>9300</v>
      </c>
      <c r="I2219" s="117"/>
    </row>
    <row r="2220" spans="1:9" ht="24">
      <c r="A2220" s="3"/>
      <c r="B2220" s="3"/>
      <c r="C2220" s="1505"/>
      <c r="D2220" s="973">
        <v>1300</v>
      </c>
      <c r="E2220" s="972" t="s">
        <v>73</v>
      </c>
      <c r="F2220" s="976">
        <v>1500</v>
      </c>
      <c r="G2220" s="976"/>
      <c r="H2220" s="971">
        <v>0</v>
      </c>
      <c r="I2220" s="117"/>
    </row>
    <row r="2221" spans="1:9" ht="24">
      <c r="A2221" s="3"/>
      <c r="B2221" s="3"/>
      <c r="C2221" s="1505"/>
      <c r="D2221" s="973">
        <v>1530</v>
      </c>
      <c r="E2221" s="972" t="s">
        <v>660</v>
      </c>
      <c r="F2221" s="976">
        <v>200</v>
      </c>
      <c r="G2221" s="976"/>
      <c r="H2221" s="971">
        <v>0</v>
      </c>
      <c r="I2221" s="117"/>
    </row>
    <row r="2222" spans="1:9" ht="24">
      <c r="A2222" s="3"/>
      <c r="B2222" s="3"/>
      <c r="C2222" s="1505"/>
      <c r="D2222" s="973">
        <v>1580</v>
      </c>
      <c r="E2222" s="972" t="s">
        <v>611</v>
      </c>
      <c r="F2222" s="976">
        <v>5000</v>
      </c>
      <c r="G2222" s="976"/>
      <c r="H2222" s="971">
        <v>0</v>
      </c>
      <c r="I2222" s="117"/>
    </row>
    <row r="2223" spans="1:9" ht="24">
      <c r="A2223" s="3"/>
      <c r="B2223" s="3"/>
      <c r="C2223" s="1505"/>
      <c r="D2223" s="973">
        <v>1810</v>
      </c>
      <c r="E2223" s="972" t="s">
        <v>595</v>
      </c>
      <c r="F2223" s="976">
        <v>40380</v>
      </c>
      <c r="G2223" s="976"/>
      <c r="H2223" s="971">
        <v>26445</v>
      </c>
      <c r="I2223" s="117"/>
    </row>
    <row r="2224" spans="1:9" ht="24">
      <c r="A2224" s="3"/>
      <c r="B2224" s="3"/>
      <c r="C2224" s="1505"/>
      <c r="D2224" s="973">
        <v>1978</v>
      </c>
      <c r="E2224" s="972" t="s">
        <v>74</v>
      </c>
      <c r="F2224" s="976">
        <v>9000</v>
      </c>
      <c r="G2224" s="976"/>
      <c r="H2224" s="971">
        <v>0</v>
      </c>
      <c r="I2224" s="117"/>
    </row>
    <row r="2225" spans="1:9" ht="24">
      <c r="A2225" s="3"/>
      <c r="B2225" s="3"/>
      <c r="C2225" s="1505"/>
      <c r="D2225" s="973">
        <v>2363</v>
      </c>
      <c r="E2225" s="972" t="s">
        <v>72</v>
      </c>
      <c r="F2225" s="976">
        <v>12000</v>
      </c>
      <c r="G2225" s="976"/>
      <c r="H2225" s="971">
        <v>0</v>
      </c>
      <c r="I2225" s="117"/>
    </row>
    <row r="2226" spans="1:9" ht="24">
      <c r="A2226" s="3"/>
      <c r="B2226" s="3"/>
      <c r="C2226" s="1505"/>
      <c r="D2226" s="973">
        <v>2347</v>
      </c>
      <c r="E2226" s="972" t="s">
        <v>458</v>
      </c>
      <c r="F2226" s="976">
        <v>3846</v>
      </c>
      <c r="G2226" s="976"/>
      <c r="H2226" s="971">
        <v>0</v>
      </c>
      <c r="I2226" s="117"/>
    </row>
    <row r="2227" spans="1:9" ht="15.75">
      <c r="A2227" s="3"/>
      <c r="B2227" s="3"/>
      <c r="C2227" s="1506"/>
      <c r="D2227" s="973">
        <v>2378</v>
      </c>
      <c r="E2227" s="972" t="s">
        <v>757</v>
      </c>
      <c r="F2227" s="976">
        <v>13926</v>
      </c>
      <c r="G2227" s="976"/>
      <c r="H2227" s="795">
        <v>1820</v>
      </c>
      <c r="I2227" s="991"/>
    </row>
    <row r="2228" spans="1:9" ht="15.75">
      <c r="A2228" s="3"/>
      <c r="B2228" s="3"/>
      <c r="C2228" s="7"/>
      <c r="D2228" s="973"/>
      <c r="E2228" s="974"/>
      <c r="F2228" s="980">
        <f>SUM(F2217:F2227)</f>
        <v>131944</v>
      </c>
      <c r="G2228" s="980"/>
      <c r="H2228" s="1026"/>
      <c r="I2228" s="1027"/>
    </row>
    <row r="2229" spans="1:9" ht="15.75">
      <c r="A2229" s="15"/>
      <c r="B2229" s="15"/>
      <c r="C2229" s="167"/>
      <c r="D2229" s="982"/>
      <c r="E2229" s="169"/>
      <c r="F2229" s="170"/>
      <c r="G2229" s="170"/>
      <c r="H2229" s="171"/>
      <c r="I2229" s="167"/>
    </row>
    <row r="2231" spans="1:9" ht="18.75">
      <c r="A2231" s="1140" t="s">
        <v>12</v>
      </c>
      <c r="B2231" s="1140"/>
      <c r="C2231" s="1140"/>
      <c r="D2231" s="1141" t="s">
        <v>588</v>
      </c>
      <c r="E2231" s="1141"/>
      <c r="F2231" s="1141"/>
      <c r="G2231" s="977" t="s">
        <v>13</v>
      </c>
      <c r="H2231" s="977"/>
      <c r="I2231" s="977"/>
    </row>
    <row r="2232" spans="1:9" ht="63.75" customHeight="1">
      <c r="A2232" s="1510" t="s">
        <v>751</v>
      </c>
      <c r="B2232" s="1510"/>
      <c r="C2232" s="1510"/>
      <c r="D2232" s="1510"/>
      <c r="E2232" s="1510"/>
      <c r="F2232" s="1510"/>
      <c r="G2232" s="1510"/>
      <c r="H2232" s="1510"/>
      <c r="I2232" s="1510"/>
    </row>
    <row r="2233" spans="1:9" ht="15.75">
      <c r="A2233" s="1160" t="s">
        <v>23</v>
      </c>
      <c r="B2233" s="1160"/>
      <c r="C2233" s="166">
        <v>45401</v>
      </c>
      <c r="D2233" s="10"/>
      <c r="E2233" s="1206" t="s">
        <v>21</v>
      </c>
      <c r="F2233" s="1206"/>
      <c r="G2233" s="1219"/>
      <c r="H2233" s="1219"/>
      <c r="I2233" s="1219"/>
    </row>
    <row r="2234" spans="1:9" ht="15.75">
      <c r="A2234" s="1213" t="s">
        <v>26</v>
      </c>
      <c r="B2234" s="1213"/>
      <c r="C2234" s="991" t="s">
        <v>27</v>
      </c>
      <c r="D2234" s="12"/>
      <c r="E2234" s="1213" t="s">
        <v>20</v>
      </c>
      <c r="F2234" s="1213"/>
      <c r="G2234" s="1511">
        <v>45383</v>
      </c>
      <c r="H2234" s="1511"/>
      <c r="I2234" s="1511"/>
    </row>
    <row r="2235" spans="1:9" ht="15.75">
      <c r="A2235" s="1213" t="s">
        <v>15</v>
      </c>
      <c r="B2235" s="1213"/>
      <c r="C2235" s="991" t="s">
        <v>17</v>
      </c>
      <c r="D2235" s="12"/>
      <c r="E2235" s="1214" t="s">
        <v>18</v>
      </c>
      <c r="F2235" s="1215"/>
      <c r="G2235" s="1184" t="s">
        <v>760</v>
      </c>
      <c r="H2235" s="1184"/>
      <c r="I2235" s="1184"/>
    </row>
    <row r="2236" spans="1:9" ht="15.75">
      <c r="A2236" s="1213" t="s">
        <v>16</v>
      </c>
      <c r="B2236" s="1213"/>
      <c r="C2236" s="991">
        <v>90144284</v>
      </c>
      <c r="D2236" s="10"/>
      <c r="E2236" s="1206" t="s">
        <v>19</v>
      </c>
      <c r="F2236" s="1206"/>
      <c r="G2236" s="1191" t="s">
        <v>672</v>
      </c>
      <c r="H2236" s="1191"/>
      <c r="I2236" s="1191"/>
    </row>
    <row r="2237" spans="1:9" ht="15.75">
      <c r="A2237" s="1184" t="s">
        <v>0</v>
      </c>
      <c r="B2237" s="1184"/>
      <c r="C2237" s="33"/>
      <c r="D2237" s="8"/>
      <c r="E2237" s="993" t="s">
        <v>22</v>
      </c>
      <c r="F2237" s="991" t="s">
        <v>111</v>
      </c>
      <c r="G2237" s="993" t="s">
        <v>179</v>
      </c>
      <c r="H2237" s="1282" t="s">
        <v>175</v>
      </c>
      <c r="I2237" s="1282"/>
    </row>
    <row r="2238" spans="1:9" ht="15.75">
      <c r="A2238" s="1151" t="s">
        <v>1</v>
      </c>
      <c r="B2238" s="1153"/>
      <c r="C2238" s="1154"/>
      <c r="D2238" s="1512" t="s">
        <v>2</v>
      </c>
      <c r="E2238" s="1512"/>
      <c r="F2238" s="1512"/>
      <c r="G2238" s="1512"/>
      <c r="H2238" s="1513" t="s">
        <v>10</v>
      </c>
      <c r="I2238" s="1513" t="s">
        <v>11</v>
      </c>
    </row>
    <row r="2239" spans="1:9" ht="15.75">
      <c r="A2239" s="1161" t="s">
        <v>3</v>
      </c>
      <c r="B2239" s="1161" t="s">
        <v>4</v>
      </c>
      <c r="C2239" s="1163" t="s">
        <v>5</v>
      </c>
      <c r="D2239" s="1401" t="s">
        <v>6</v>
      </c>
      <c r="E2239" s="1184" t="s">
        <v>7</v>
      </c>
      <c r="F2239" s="1184"/>
      <c r="G2239" s="1184"/>
      <c r="H2239" s="1513"/>
      <c r="I2239" s="1513"/>
    </row>
    <row r="2240" spans="1:9" ht="15.75">
      <c r="A2240" s="1162"/>
      <c r="B2240" s="1162"/>
      <c r="C2240" s="1164"/>
      <c r="D2240" s="1191"/>
      <c r="E2240" s="1184" t="s">
        <v>8</v>
      </c>
      <c r="F2240" s="1184"/>
      <c r="G2240" s="98" t="s">
        <v>9</v>
      </c>
      <c r="H2240" s="1513"/>
      <c r="I2240" s="1513"/>
    </row>
    <row r="2241" spans="1:9" ht="15.75">
      <c r="A2241" s="988"/>
      <c r="B2241" s="988"/>
      <c r="C2241" s="991"/>
      <c r="D2241" s="992"/>
      <c r="E2241" s="98"/>
      <c r="F2241" s="98"/>
      <c r="G2241" s="1499"/>
      <c r="H2241" s="1190"/>
      <c r="I2241" s="1500"/>
    </row>
    <row r="2242" spans="1:9" ht="15.75">
      <c r="A2242" s="3"/>
      <c r="B2242" s="3"/>
      <c r="C2242" s="1514" t="s">
        <v>761</v>
      </c>
      <c r="D2242" s="992" t="s">
        <v>29</v>
      </c>
      <c r="E2242" s="1148" t="s">
        <v>692</v>
      </c>
      <c r="F2242" s="1283"/>
      <c r="G2242" s="1501"/>
      <c r="H2242" s="1502"/>
      <c r="I2242" s="1503"/>
    </row>
    <row r="2243" spans="1:9" ht="15.75">
      <c r="A2243" s="3"/>
      <c r="B2243" s="3"/>
      <c r="C2243" s="1505"/>
      <c r="D2243" s="29">
        <v>1</v>
      </c>
      <c r="E2243" s="985" t="s">
        <v>665</v>
      </c>
      <c r="F2243" s="989">
        <v>15980</v>
      </c>
      <c r="G2243" s="989"/>
      <c r="H2243" s="984"/>
      <c r="I2243" s="992"/>
    </row>
    <row r="2244" spans="1:9" ht="24">
      <c r="A2244" s="3"/>
      <c r="B2244" s="3"/>
      <c r="C2244" s="1505"/>
      <c r="D2244" s="986">
        <v>1001</v>
      </c>
      <c r="E2244" s="985" t="s">
        <v>31</v>
      </c>
      <c r="F2244" s="989">
        <v>2255</v>
      </c>
      <c r="G2244" s="989"/>
      <c r="H2244" s="984"/>
      <c r="I2244" s="117"/>
    </row>
    <row r="2245" spans="1:9" ht="24">
      <c r="A2245" s="3"/>
      <c r="B2245" s="3"/>
      <c r="C2245" s="1505"/>
      <c r="D2245" s="986">
        <v>1210</v>
      </c>
      <c r="E2245" s="985" t="s">
        <v>71</v>
      </c>
      <c r="F2245" s="989">
        <v>1932</v>
      </c>
      <c r="G2245" s="989"/>
      <c r="H2245" s="984"/>
      <c r="I2245" s="117"/>
    </row>
    <row r="2246" spans="1:9" ht="24">
      <c r="A2246" s="3"/>
      <c r="B2246" s="3"/>
      <c r="C2246" s="1505"/>
      <c r="D2246" s="986">
        <v>1810</v>
      </c>
      <c r="E2246" s="985" t="s">
        <v>595</v>
      </c>
      <c r="F2246" s="989">
        <v>28470</v>
      </c>
      <c r="G2246" s="989"/>
      <c r="H2246" s="984"/>
      <c r="I2246" s="117"/>
    </row>
    <row r="2247" spans="1:9" ht="24">
      <c r="A2247" s="3"/>
      <c r="B2247" s="3"/>
      <c r="C2247" s="1505"/>
      <c r="D2247" s="986">
        <v>2378</v>
      </c>
      <c r="E2247" s="985" t="s">
        <v>647</v>
      </c>
      <c r="F2247" s="989">
        <v>9006</v>
      </c>
      <c r="G2247" s="989"/>
      <c r="H2247" s="984"/>
      <c r="I2247" s="117"/>
    </row>
    <row r="2248" spans="1:9" ht="24">
      <c r="A2248" s="3"/>
      <c r="B2248" s="3"/>
      <c r="C2248" s="1505"/>
      <c r="D2248" s="986"/>
      <c r="E2248" s="985"/>
      <c r="F2248" s="989"/>
      <c r="G2248" s="989"/>
      <c r="H2248" s="984"/>
      <c r="I2248" s="117"/>
    </row>
    <row r="2249" spans="1:9" ht="24">
      <c r="A2249" s="3"/>
      <c r="B2249" s="3"/>
      <c r="C2249" s="1505"/>
      <c r="D2249" s="986"/>
      <c r="E2249" s="985"/>
      <c r="F2249" s="989"/>
      <c r="G2249" s="989"/>
      <c r="H2249" s="984"/>
      <c r="I2249" s="117"/>
    </row>
    <row r="2250" spans="1:9" ht="24">
      <c r="A2250" s="3"/>
      <c r="B2250" s="3"/>
      <c r="C2250" s="1505"/>
      <c r="D2250" s="986"/>
      <c r="E2250" s="985"/>
      <c r="F2250" s="989"/>
      <c r="G2250" s="989"/>
      <c r="H2250" s="984"/>
      <c r="I2250" s="117"/>
    </row>
    <row r="2251" spans="1:9" ht="24">
      <c r="A2251" s="3"/>
      <c r="B2251" s="3"/>
      <c r="C2251" s="1505"/>
      <c r="D2251" s="986"/>
      <c r="E2251" s="985"/>
      <c r="F2251" s="989"/>
      <c r="G2251" s="989"/>
      <c r="H2251" s="984"/>
      <c r="I2251" s="117"/>
    </row>
    <row r="2252" spans="1:9" ht="24">
      <c r="A2252" s="3"/>
      <c r="B2252" s="3"/>
      <c r="C2252" s="1505"/>
      <c r="D2252" s="986"/>
      <c r="E2252" s="985"/>
      <c r="F2252" s="989"/>
      <c r="G2252" s="989"/>
      <c r="H2252" s="984"/>
      <c r="I2252" s="117"/>
    </row>
    <row r="2253" spans="1:9" ht="15.75">
      <c r="A2253" s="3"/>
      <c r="B2253" s="3"/>
      <c r="C2253" s="1506"/>
      <c r="D2253" s="986"/>
      <c r="E2253" s="985"/>
      <c r="F2253" s="989"/>
      <c r="G2253" s="989"/>
      <c r="H2253" s="984"/>
      <c r="I2253" s="992"/>
    </row>
    <row r="2254" spans="1:9" ht="15.75">
      <c r="A2254" s="3"/>
      <c r="B2254" s="3"/>
      <c r="C2254" s="7"/>
      <c r="D2254" s="986"/>
      <c r="E2254" s="987"/>
      <c r="F2254" s="994"/>
      <c r="G2254" s="994"/>
      <c r="H2254" s="1507"/>
      <c r="I2254" s="1508"/>
    </row>
    <row r="2255" spans="1:9" ht="15.75">
      <c r="A2255" s="15"/>
      <c r="B2255" s="15"/>
      <c r="C2255" s="167"/>
      <c r="D2255" s="996"/>
      <c r="E2255" s="169"/>
      <c r="F2255" s="170"/>
      <c r="G2255" s="170"/>
      <c r="H2255" s="171"/>
      <c r="I2255" s="167"/>
    </row>
    <row r="2257" spans="1:9" ht="18.75">
      <c r="A2257" s="1140" t="s">
        <v>12</v>
      </c>
      <c r="B2257" s="1140"/>
      <c r="C2257" s="1140"/>
      <c r="D2257" s="1141" t="s">
        <v>588</v>
      </c>
      <c r="E2257" s="1141"/>
      <c r="F2257" s="1141"/>
      <c r="G2257" s="990" t="s">
        <v>13</v>
      </c>
      <c r="H2257" s="990"/>
      <c r="I2257" s="990"/>
    </row>
    <row r="2259" spans="1:9" ht="68.25" customHeight="1">
      <c r="A2259" s="1510" t="s">
        <v>729</v>
      </c>
      <c r="B2259" s="1510"/>
      <c r="C2259" s="1510"/>
      <c r="D2259" s="1510"/>
      <c r="E2259" s="1510"/>
      <c r="F2259" s="1510"/>
      <c r="G2259" s="1510"/>
      <c r="H2259" s="1510"/>
      <c r="I2259" s="1510"/>
    </row>
    <row r="2260" spans="1:9" ht="15.75">
      <c r="A2260" s="1160" t="s">
        <v>23</v>
      </c>
      <c r="B2260" s="1160"/>
      <c r="C2260" s="166">
        <v>45401</v>
      </c>
      <c r="D2260" s="10"/>
      <c r="E2260" s="1206" t="s">
        <v>21</v>
      </c>
      <c r="F2260" s="1206"/>
      <c r="G2260" s="1219"/>
      <c r="H2260" s="1219"/>
      <c r="I2260" s="1219"/>
    </row>
    <row r="2261" spans="1:9" ht="15.75">
      <c r="A2261" s="1213" t="s">
        <v>26</v>
      </c>
      <c r="B2261" s="1213"/>
      <c r="C2261" s="991" t="s">
        <v>27</v>
      </c>
      <c r="D2261" s="12"/>
      <c r="E2261" s="1213" t="s">
        <v>20</v>
      </c>
      <c r="F2261" s="1213"/>
      <c r="G2261" s="1511">
        <v>45383</v>
      </c>
      <c r="H2261" s="1511"/>
      <c r="I2261" s="1511"/>
    </row>
    <row r="2262" spans="1:9" ht="15.75">
      <c r="A2262" s="1213" t="s">
        <v>15</v>
      </c>
      <c r="B2262" s="1213"/>
      <c r="C2262" s="991" t="s">
        <v>17</v>
      </c>
      <c r="D2262" s="12"/>
      <c r="E2262" s="1214" t="s">
        <v>18</v>
      </c>
      <c r="F2262" s="1215"/>
      <c r="G2262" s="1184" t="s">
        <v>762</v>
      </c>
      <c r="H2262" s="1184"/>
      <c r="I2262" s="1184"/>
    </row>
    <row r="2263" spans="1:9" ht="15.75">
      <c r="A2263" s="1213" t="s">
        <v>16</v>
      </c>
      <c r="B2263" s="1213"/>
      <c r="C2263" s="991">
        <v>90144282</v>
      </c>
      <c r="D2263" s="10"/>
      <c r="E2263" s="1206" t="s">
        <v>19</v>
      </c>
      <c r="F2263" s="1206"/>
      <c r="G2263" s="1191" t="s">
        <v>672</v>
      </c>
      <c r="H2263" s="1191"/>
      <c r="I2263" s="1191"/>
    </row>
    <row r="2264" spans="1:9" ht="15.75">
      <c r="A2264" s="1184" t="s">
        <v>0</v>
      </c>
      <c r="B2264" s="1184"/>
      <c r="C2264" s="33"/>
      <c r="D2264" s="8"/>
      <c r="E2264" s="993" t="s">
        <v>22</v>
      </c>
      <c r="F2264" s="991" t="s">
        <v>111</v>
      </c>
      <c r="G2264" s="993" t="s">
        <v>179</v>
      </c>
      <c r="H2264" s="1282" t="s">
        <v>175</v>
      </c>
      <c r="I2264" s="1282"/>
    </row>
    <row r="2265" spans="1:9" ht="15.75">
      <c r="A2265" s="1151" t="s">
        <v>1</v>
      </c>
      <c r="B2265" s="1153"/>
      <c r="C2265" s="1154"/>
      <c r="D2265" s="1512" t="s">
        <v>2</v>
      </c>
      <c r="E2265" s="1512"/>
      <c r="F2265" s="1512"/>
      <c r="G2265" s="1512"/>
      <c r="H2265" s="1513" t="s">
        <v>10</v>
      </c>
      <c r="I2265" s="1513" t="s">
        <v>11</v>
      </c>
    </row>
    <row r="2266" spans="1:9" ht="15.75">
      <c r="A2266" s="1161" t="s">
        <v>3</v>
      </c>
      <c r="B2266" s="1161" t="s">
        <v>4</v>
      </c>
      <c r="C2266" s="1163" t="s">
        <v>5</v>
      </c>
      <c r="D2266" s="1401" t="s">
        <v>6</v>
      </c>
      <c r="E2266" s="1184" t="s">
        <v>7</v>
      </c>
      <c r="F2266" s="1184"/>
      <c r="G2266" s="1184"/>
      <c r="H2266" s="1513"/>
      <c r="I2266" s="1513"/>
    </row>
    <row r="2267" spans="1:9" ht="15.75">
      <c r="A2267" s="1162"/>
      <c r="B2267" s="1162"/>
      <c r="C2267" s="1164"/>
      <c r="D2267" s="1191"/>
      <c r="E2267" s="1184" t="s">
        <v>8</v>
      </c>
      <c r="F2267" s="1184"/>
      <c r="G2267" s="98" t="s">
        <v>9</v>
      </c>
      <c r="H2267" s="1513"/>
      <c r="I2267" s="1513"/>
    </row>
    <row r="2268" spans="1:9" ht="15.75">
      <c r="A2268" s="988"/>
      <c r="B2268" s="988"/>
      <c r="C2268" s="991"/>
      <c r="D2268" s="992"/>
      <c r="E2268" s="98"/>
      <c r="F2268" s="98"/>
      <c r="G2268" s="1499"/>
      <c r="H2268" s="1190"/>
      <c r="I2268" s="1500"/>
    </row>
    <row r="2269" spans="1:9" ht="15.75">
      <c r="A2269" s="3"/>
      <c r="B2269" s="3"/>
      <c r="C2269" s="1514" t="s">
        <v>761</v>
      </c>
      <c r="D2269" s="992" t="s">
        <v>29</v>
      </c>
      <c r="E2269" s="1148" t="s">
        <v>692</v>
      </c>
      <c r="F2269" s="1283"/>
      <c r="G2269" s="1501"/>
      <c r="H2269" s="1502"/>
      <c r="I2269" s="1503"/>
    </row>
    <row r="2270" spans="1:9" ht="15.75">
      <c r="A2270" s="3"/>
      <c r="B2270" s="3"/>
      <c r="C2270" s="1505"/>
      <c r="D2270" s="29">
        <v>1</v>
      </c>
      <c r="E2270" s="985" t="s">
        <v>665</v>
      </c>
      <c r="F2270" s="989">
        <v>15980</v>
      </c>
      <c r="G2270" s="989"/>
      <c r="H2270" s="984"/>
      <c r="I2270" s="992"/>
    </row>
    <row r="2271" spans="1:9" ht="24">
      <c r="A2271" s="3"/>
      <c r="B2271" s="3"/>
      <c r="C2271" s="1505"/>
      <c r="D2271" s="986">
        <v>1001</v>
      </c>
      <c r="E2271" s="985" t="s">
        <v>31</v>
      </c>
      <c r="F2271" s="989">
        <v>2255</v>
      </c>
      <c r="G2271" s="989"/>
      <c r="H2271" s="984"/>
      <c r="I2271" s="117"/>
    </row>
    <row r="2272" spans="1:9" ht="24">
      <c r="A2272" s="3"/>
      <c r="B2272" s="3"/>
      <c r="C2272" s="1505"/>
      <c r="D2272" s="986">
        <v>1210</v>
      </c>
      <c r="E2272" s="985" t="s">
        <v>71</v>
      </c>
      <c r="F2272" s="989">
        <v>1932</v>
      </c>
      <c r="G2272" s="989"/>
      <c r="H2272" s="984"/>
      <c r="I2272" s="117"/>
    </row>
    <row r="2273" spans="1:9" ht="24">
      <c r="A2273" s="3"/>
      <c r="B2273" s="3"/>
      <c r="C2273" s="1505"/>
      <c r="D2273" s="986">
        <v>1810</v>
      </c>
      <c r="E2273" s="985" t="s">
        <v>595</v>
      </c>
      <c r="F2273" s="989">
        <v>28470</v>
      </c>
      <c r="G2273" s="989"/>
      <c r="H2273" s="984"/>
      <c r="I2273" s="117"/>
    </row>
    <row r="2274" spans="1:9" ht="24">
      <c r="A2274" s="3"/>
      <c r="B2274" s="3"/>
      <c r="C2274" s="1505"/>
      <c r="D2274" s="986">
        <v>2378</v>
      </c>
      <c r="E2274" s="985" t="s">
        <v>647</v>
      </c>
      <c r="F2274" s="989">
        <v>9006</v>
      </c>
      <c r="G2274" s="989"/>
      <c r="H2274" s="984"/>
      <c r="I2274" s="117"/>
    </row>
    <row r="2275" spans="1:9" ht="24">
      <c r="A2275" s="3"/>
      <c r="B2275" s="3"/>
      <c r="C2275" s="1505"/>
      <c r="D2275" s="986"/>
      <c r="E2275" s="985"/>
      <c r="F2275" s="989"/>
      <c r="G2275" s="989"/>
      <c r="H2275" s="984"/>
      <c r="I2275" s="117"/>
    </row>
    <row r="2276" spans="1:9" ht="24">
      <c r="A2276" s="3"/>
      <c r="B2276" s="3"/>
      <c r="C2276" s="1505"/>
      <c r="D2276" s="986"/>
      <c r="E2276" s="985"/>
      <c r="F2276" s="989"/>
      <c r="G2276" s="989"/>
      <c r="H2276" s="984"/>
      <c r="I2276" s="117"/>
    </row>
    <row r="2277" spans="1:9" ht="24">
      <c r="A2277" s="3"/>
      <c r="B2277" s="3"/>
      <c r="C2277" s="1505"/>
      <c r="D2277" s="986"/>
      <c r="E2277" s="985"/>
      <c r="F2277" s="989"/>
      <c r="G2277" s="989"/>
      <c r="H2277" s="984"/>
      <c r="I2277" s="117"/>
    </row>
    <row r="2278" spans="1:9" ht="24">
      <c r="A2278" s="3"/>
      <c r="B2278" s="3"/>
      <c r="C2278" s="1505"/>
      <c r="D2278" s="986"/>
      <c r="E2278" s="985"/>
      <c r="F2278" s="989"/>
      <c r="G2278" s="989"/>
      <c r="H2278" s="984"/>
      <c r="I2278" s="117"/>
    </row>
    <row r="2279" spans="1:9" ht="24">
      <c r="A2279" s="3"/>
      <c r="B2279" s="3"/>
      <c r="C2279" s="1505"/>
      <c r="D2279" s="986"/>
      <c r="E2279" s="985"/>
      <c r="F2279" s="989"/>
      <c r="G2279" s="989"/>
      <c r="H2279" s="984"/>
      <c r="I2279" s="117"/>
    </row>
    <row r="2280" spans="1:9" ht="15.75">
      <c r="A2280" s="3"/>
      <c r="B2280" s="3"/>
      <c r="C2280" s="1506"/>
      <c r="D2280" s="986"/>
      <c r="E2280" s="985"/>
      <c r="F2280" s="989"/>
      <c r="G2280" s="989"/>
      <c r="H2280" s="984"/>
      <c r="I2280" s="992"/>
    </row>
    <row r="2281" spans="1:9" ht="15.75">
      <c r="A2281" s="3"/>
      <c r="B2281" s="3"/>
      <c r="C2281" s="7"/>
      <c r="D2281" s="986"/>
      <c r="E2281" s="987"/>
      <c r="F2281" s="994"/>
      <c r="G2281" s="994"/>
      <c r="H2281" s="1507"/>
      <c r="I2281" s="1508"/>
    </row>
    <row r="2282" spans="1:9" ht="15.75">
      <c r="A2282" s="15"/>
      <c r="B2282" s="15"/>
      <c r="C2282" s="167"/>
      <c r="D2282" s="996"/>
      <c r="E2282" s="169"/>
      <c r="F2282" s="170"/>
      <c r="G2282" s="170"/>
      <c r="H2282" s="171"/>
      <c r="I2282" s="167"/>
    </row>
    <row r="2284" spans="1:9" ht="18.75">
      <c r="A2284" s="1140" t="s">
        <v>12</v>
      </c>
      <c r="B2284" s="1140"/>
      <c r="C2284" s="1140"/>
      <c r="D2284" s="1141" t="s">
        <v>588</v>
      </c>
      <c r="E2284" s="1141"/>
      <c r="F2284" s="1141"/>
      <c r="G2284" s="990" t="s">
        <v>13</v>
      </c>
      <c r="H2284" s="990"/>
      <c r="I2284" s="990"/>
    </row>
    <row r="2285" spans="1:9" ht="66.75" customHeight="1">
      <c r="A2285" s="1510" t="s">
        <v>729</v>
      </c>
      <c r="B2285" s="1510"/>
      <c r="C2285" s="1510"/>
      <c r="D2285" s="1510"/>
      <c r="E2285" s="1510"/>
      <c r="F2285" s="1510"/>
      <c r="G2285" s="1510"/>
      <c r="H2285" s="1510"/>
      <c r="I2285" s="1510"/>
    </row>
    <row r="2286" spans="1:9" ht="15.75">
      <c r="A2286" s="1160" t="s">
        <v>23</v>
      </c>
      <c r="B2286" s="1160"/>
      <c r="C2286" s="166">
        <v>45401</v>
      </c>
      <c r="D2286" s="10"/>
      <c r="E2286" s="1206" t="s">
        <v>21</v>
      </c>
      <c r="F2286" s="1206"/>
      <c r="G2286" s="1219"/>
      <c r="H2286" s="1219"/>
      <c r="I2286" s="1219"/>
    </row>
    <row r="2287" spans="1:9" ht="15.75">
      <c r="A2287" s="1213" t="s">
        <v>26</v>
      </c>
      <c r="B2287" s="1213"/>
      <c r="C2287" s="991" t="s">
        <v>27</v>
      </c>
      <c r="D2287" s="12"/>
      <c r="E2287" s="1213" t="s">
        <v>20</v>
      </c>
      <c r="F2287" s="1213"/>
      <c r="G2287" s="1511">
        <v>45383</v>
      </c>
      <c r="H2287" s="1511"/>
      <c r="I2287" s="1511"/>
    </row>
    <row r="2288" spans="1:9" ht="15.75">
      <c r="A2288" s="1213" t="s">
        <v>15</v>
      </c>
      <c r="B2288" s="1213"/>
      <c r="C2288" s="991" t="s">
        <v>17</v>
      </c>
      <c r="D2288" s="12"/>
      <c r="E2288" s="1214" t="s">
        <v>18</v>
      </c>
      <c r="F2288" s="1215"/>
      <c r="G2288" s="1184" t="s">
        <v>763</v>
      </c>
      <c r="H2288" s="1184"/>
      <c r="I2288" s="1184"/>
    </row>
    <row r="2289" spans="1:9" ht="15.75">
      <c r="A2289" s="1213" t="s">
        <v>16</v>
      </c>
      <c r="B2289" s="1213"/>
      <c r="C2289" s="991">
        <v>90144289</v>
      </c>
      <c r="D2289" s="10"/>
      <c r="E2289" s="1206" t="s">
        <v>19</v>
      </c>
      <c r="F2289" s="1206"/>
      <c r="G2289" s="1191" t="s">
        <v>672</v>
      </c>
      <c r="H2289" s="1191"/>
      <c r="I2289" s="1191"/>
    </row>
    <row r="2290" spans="1:9" ht="15.75">
      <c r="A2290" s="1184" t="s">
        <v>0</v>
      </c>
      <c r="B2290" s="1184"/>
      <c r="C2290" s="33"/>
      <c r="D2290" s="8"/>
      <c r="E2290" s="993" t="s">
        <v>22</v>
      </c>
      <c r="F2290" s="991" t="s">
        <v>111</v>
      </c>
      <c r="G2290" s="993" t="s">
        <v>179</v>
      </c>
      <c r="H2290" s="1282" t="s">
        <v>175</v>
      </c>
      <c r="I2290" s="1282"/>
    </row>
    <row r="2291" spans="1:9" ht="15.75">
      <c r="A2291" s="1151" t="s">
        <v>1</v>
      </c>
      <c r="B2291" s="1153"/>
      <c r="C2291" s="1154"/>
      <c r="D2291" s="1512" t="s">
        <v>2</v>
      </c>
      <c r="E2291" s="1512"/>
      <c r="F2291" s="1512"/>
      <c r="G2291" s="1512"/>
      <c r="H2291" s="1513" t="s">
        <v>10</v>
      </c>
      <c r="I2291" s="1513" t="s">
        <v>11</v>
      </c>
    </row>
    <row r="2292" spans="1:9" ht="15.75">
      <c r="A2292" s="1161" t="s">
        <v>3</v>
      </c>
      <c r="B2292" s="1161" t="s">
        <v>4</v>
      </c>
      <c r="C2292" s="1163" t="s">
        <v>5</v>
      </c>
      <c r="D2292" s="1401" t="s">
        <v>6</v>
      </c>
      <c r="E2292" s="1184" t="s">
        <v>7</v>
      </c>
      <c r="F2292" s="1184"/>
      <c r="G2292" s="1184"/>
      <c r="H2292" s="1513"/>
      <c r="I2292" s="1513"/>
    </row>
    <row r="2293" spans="1:9" ht="15.75">
      <c r="A2293" s="1162"/>
      <c r="B2293" s="1162"/>
      <c r="C2293" s="1164"/>
      <c r="D2293" s="1191"/>
      <c r="E2293" s="1184" t="s">
        <v>8</v>
      </c>
      <c r="F2293" s="1184"/>
      <c r="G2293" s="98" t="s">
        <v>9</v>
      </c>
      <c r="H2293" s="1513"/>
      <c r="I2293" s="1513"/>
    </row>
    <row r="2294" spans="1:9" ht="15.75">
      <c r="A2294" s="988"/>
      <c r="B2294" s="988"/>
      <c r="C2294" s="991"/>
      <c r="D2294" s="992"/>
      <c r="E2294" s="98"/>
      <c r="F2294" s="98"/>
      <c r="G2294" s="1499"/>
      <c r="H2294" s="1190"/>
      <c r="I2294" s="1500"/>
    </row>
    <row r="2295" spans="1:9" ht="15.75">
      <c r="A2295" s="3"/>
      <c r="B2295" s="3"/>
      <c r="C2295" s="1514" t="s">
        <v>761</v>
      </c>
      <c r="D2295" s="992" t="s">
        <v>29</v>
      </c>
      <c r="E2295" s="1148" t="s">
        <v>692</v>
      </c>
      <c r="F2295" s="1283"/>
      <c r="G2295" s="1501"/>
      <c r="H2295" s="1502"/>
      <c r="I2295" s="1503"/>
    </row>
    <row r="2296" spans="1:9" ht="15.75">
      <c r="A2296" s="3"/>
      <c r="B2296" s="3"/>
      <c r="C2296" s="1505"/>
      <c r="D2296" s="29">
        <v>1</v>
      </c>
      <c r="E2296" s="985" t="s">
        <v>665</v>
      </c>
      <c r="F2296" s="989">
        <v>15980</v>
      </c>
      <c r="G2296" s="989"/>
      <c r="H2296" s="984"/>
      <c r="I2296" s="992"/>
    </row>
    <row r="2297" spans="1:9" ht="24">
      <c r="A2297" s="3"/>
      <c r="B2297" s="3"/>
      <c r="C2297" s="1505"/>
      <c r="D2297" s="986">
        <v>1001</v>
      </c>
      <c r="E2297" s="985" t="s">
        <v>31</v>
      </c>
      <c r="F2297" s="989">
        <v>2255</v>
      </c>
      <c r="G2297" s="989"/>
      <c r="H2297" s="984"/>
      <c r="I2297" s="117"/>
    </row>
    <row r="2298" spans="1:9" ht="24">
      <c r="A2298" s="3"/>
      <c r="B2298" s="3"/>
      <c r="C2298" s="1505"/>
      <c r="D2298" s="986">
        <v>1210</v>
      </c>
      <c r="E2298" s="985" t="s">
        <v>71</v>
      </c>
      <c r="F2298" s="989">
        <v>1932</v>
      </c>
      <c r="G2298" s="989"/>
      <c r="H2298" s="984"/>
      <c r="I2298" s="117"/>
    </row>
    <row r="2299" spans="1:9" ht="24">
      <c r="A2299" s="3"/>
      <c r="B2299" s="3"/>
      <c r="C2299" s="1505"/>
      <c r="D2299" s="986">
        <v>1810</v>
      </c>
      <c r="E2299" s="985" t="s">
        <v>595</v>
      </c>
      <c r="F2299" s="989">
        <v>28470</v>
      </c>
      <c r="G2299" s="989"/>
      <c r="H2299" s="984"/>
      <c r="I2299" s="117"/>
    </row>
    <row r="2300" spans="1:9" ht="24">
      <c r="A2300" s="3"/>
      <c r="B2300" s="3"/>
      <c r="C2300" s="1505"/>
      <c r="D2300" s="986">
        <v>2378</v>
      </c>
      <c r="E2300" s="985" t="s">
        <v>647</v>
      </c>
      <c r="F2300" s="989">
        <v>9006</v>
      </c>
      <c r="G2300" s="989"/>
      <c r="H2300" s="984"/>
      <c r="I2300" s="117"/>
    </row>
    <row r="2301" spans="1:9" ht="24">
      <c r="A2301" s="3"/>
      <c r="B2301" s="3"/>
      <c r="C2301" s="1505"/>
      <c r="D2301" s="986"/>
      <c r="E2301" s="985"/>
      <c r="F2301" s="989"/>
      <c r="G2301" s="989"/>
      <c r="H2301" s="984"/>
      <c r="I2301" s="117"/>
    </row>
    <row r="2302" spans="1:9" ht="24">
      <c r="A2302" s="3"/>
      <c r="B2302" s="3"/>
      <c r="C2302" s="1505"/>
      <c r="D2302" s="986"/>
      <c r="E2302" s="985"/>
      <c r="F2302" s="989"/>
      <c r="G2302" s="989"/>
      <c r="H2302" s="984"/>
      <c r="I2302" s="117"/>
    </row>
    <row r="2303" spans="1:9" ht="24">
      <c r="A2303" s="3"/>
      <c r="B2303" s="3"/>
      <c r="C2303" s="1505"/>
      <c r="D2303" s="986"/>
      <c r="E2303" s="985"/>
      <c r="F2303" s="989"/>
      <c r="G2303" s="989"/>
      <c r="H2303" s="984"/>
      <c r="I2303" s="117"/>
    </row>
    <row r="2304" spans="1:9" ht="24">
      <c r="A2304" s="3"/>
      <c r="B2304" s="3"/>
      <c r="C2304" s="1505"/>
      <c r="D2304" s="986"/>
      <c r="E2304" s="985"/>
      <c r="F2304" s="989"/>
      <c r="G2304" s="989"/>
      <c r="H2304" s="984"/>
      <c r="I2304" s="117"/>
    </row>
    <row r="2305" spans="1:9" ht="24">
      <c r="A2305" s="3"/>
      <c r="B2305" s="3"/>
      <c r="C2305" s="1505"/>
      <c r="D2305" s="986"/>
      <c r="E2305" s="985"/>
      <c r="F2305" s="989"/>
      <c r="G2305" s="989"/>
      <c r="H2305" s="984"/>
      <c r="I2305" s="117"/>
    </row>
    <row r="2306" spans="1:9" ht="15.75">
      <c r="A2306" s="3"/>
      <c r="B2306" s="3"/>
      <c r="C2306" s="1506"/>
      <c r="D2306" s="986"/>
      <c r="E2306" s="985"/>
      <c r="F2306" s="989"/>
      <c r="G2306" s="989"/>
      <c r="H2306" s="984"/>
      <c r="I2306" s="992"/>
    </row>
    <row r="2307" spans="1:9" ht="15.75">
      <c r="A2307" s="3"/>
      <c r="B2307" s="3"/>
      <c r="C2307" s="7"/>
      <c r="D2307" s="986"/>
      <c r="E2307" s="987"/>
      <c r="F2307" s="994"/>
      <c r="G2307" s="994"/>
      <c r="H2307" s="1507"/>
      <c r="I2307" s="1508"/>
    </row>
    <row r="2308" spans="1:9" ht="15.75">
      <c r="A2308" s="15"/>
      <c r="B2308" s="15"/>
      <c r="C2308" s="167"/>
      <c r="D2308" s="996"/>
      <c r="E2308" s="169"/>
      <c r="F2308" s="170"/>
      <c r="G2308" s="170"/>
      <c r="H2308" s="171"/>
      <c r="I2308" s="167"/>
    </row>
    <row r="2310" spans="1:9" ht="18.75">
      <c r="A2310" s="1140" t="s">
        <v>12</v>
      </c>
      <c r="B2310" s="1140"/>
      <c r="C2310" s="1140"/>
      <c r="D2310" s="1141" t="s">
        <v>588</v>
      </c>
      <c r="E2310" s="1141"/>
      <c r="F2310" s="1141"/>
      <c r="G2310" s="990" t="s">
        <v>13</v>
      </c>
      <c r="H2310" s="990"/>
      <c r="I2310" s="990"/>
    </row>
    <row r="2311" spans="1:9" ht="66.75" customHeight="1">
      <c r="A2311" s="1510" t="s">
        <v>729</v>
      </c>
      <c r="B2311" s="1510"/>
      <c r="C2311" s="1510"/>
      <c r="D2311" s="1510"/>
      <c r="E2311" s="1510"/>
      <c r="F2311" s="1510"/>
      <c r="G2311" s="1510"/>
      <c r="H2311" s="1510"/>
      <c r="I2311" s="1510"/>
    </row>
    <row r="2312" spans="1:9" ht="15.75">
      <c r="A2312" s="1160" t="s">
        <v>23</v>
      </c>
      <c r="B2312" s="1160"/>
      <c r="C2312" s="166">
        <v>45401</v>
      </c>
      <c r="D2312" s="10"/>
      <c r="E2312" s="1206" t="s">
        <v>21</v>
      </c>
      <c r="F2312" s="1206"/>
      <c r="G2312" s="1219"/>
      <c r="H2312" s="1219"/>
      <c r="I2312" s="1219"/>
    </row>
    <row r="2313" spans="1:9" ht="15.75">
      <c r="A2313" s="1213" t="s">
        <v>26</v>
      </c>
      <c r="B2313" s="1213"/>
      <c r="C2313" s="991" t="s">
        <v>27</v>
      </c>
      <c r="D2313" s="12"/>
      <c r="E2313" s="1213" t="s">
        <v>20</v>
      </c>
      <c r="F2313" s="1213"/>
      <c r="G2313" s="1511">
        <v>45383</v>
      </c>
      <c r="H2313" s="1511"/>
      <c r="I2313" s="1511"/>
    </row>
    <row r="2314" spans="1:9" ht="15.75">
      <c r="A2314" s="1213" t="s">
        <v>15</v>
      </c>
      <c r="B2314" s="1213"/>
      <c r="C2314" s="991" t="s">
        <v>17</v>
      </c>
      <c r="D2314" s="12"/>
      <c r="E2314" s="1214" t="s">
        <v>18</v>
      </c>
      <c r="F2314" s="1215"/>
      <c r="G2314" s="1184" t="s">
        <v>764</v>
      </c>
      <c r="H2314" s="1184"/>
      <c r="I2314" s="1184"/>
    </row>
    <row r="2315" spans="1:9" ht="15.75">
      <c r="A2315" s="1213" t="s">
        <v>16</v>
      </c>
      <c r="B2315" s="1213"/>
      <c r="C2315" s="991">
        <v>90127999</v>
      </c>
      <c r="D2315" s="10"/>
      <c r="E2315" s="1206" t="s">
        <v>19</v>
      </c>
      <c r="F2315" s="1206"/>
      <c r="G2315" s="1191" t="s">
        <v>672</v>
      </c>
      <c r="H2315" s="1191"/>
      <c r="I2315" s="1191"/>
    </row>
    <row r="2316" spans="1:9" ht="15.75">
      <c r="A2316" s="1184" t="s">
        <v>0</v>
      </c>
      <c r="B2316" s="1184"/>
      <c r="C2316" s="33"/>
      <c r="D2316" s="8"/>
      <c r="E2316" s="993" t="s">
        <v>22</v>
      </c>
      <c r="F2316" s="991" t="s">
        <v>111</v>
      </c>
      <c r="G2316" s="993" t="s">
        <v>179</v>
      </c>
      <c r="H2316" s="1282" t="s">
        <v>175</v>
      </c>
      <c r="I2316" s="1282"/>
    </row>
    <row r="2317" spans="1:9" ht="15.75">
      <c r="A2317" s="1151" t="s">
        <v>1</v>
      </c>
      <c r="B2317" s="1153"/>
      <c r="C2317" s="1154"/>
      <c r="D2317" s="1512" t="s">
        <v>2</v>
      </c>
      <c r="E2317" s="1512"/>
      <c r="F2317" s="1512"/>
      <c r="G2317" s="1512"/>
      <c r="H2317" s="1513" t="s">
        <v>10</v>
      </c>
      <c r="I2317" s="1513" t="s">
        <v>11</v>
      </c>
    </row>
    <row r="2318" spans="1:9" ht="15.75">
      <c r="A2318" s="1161" t="s">
        <v>3</v>
      </c>
      <c r="B2318" s="1161" t="s">
        <v>4</v>
      </c>
      <c r="C2318" s="1163" t="s">
        <v>5</v>
      </c>
      <c r="D2318" s="1401" t="s">
        <v>6</v>
      </c>
      <c r="E2318" s="1184" t="s">
        <v>7</v>
      </c>
      <c r="F2318" s="1184"/>
      <c r="G2318" s="1184"/>
      <c r="H2318" s="1513"/>
      <c r="I2318" s="1513"/>
    </row>
    <row r="2319" spans="1:9" ht="15.75">
      <c r="A2319" s="1162"/>
      <c r="B2319" s="1162"/>
      <c r="C2319" s="1164"/>
      <c r="D2319" s="1191"/>
      <c r="E2319" s="1184" t="s">
        <v>8</v>
      </c>
      <c r="F2319" s="1184"/>
      <c r="G2319" s="98" t="s">
        <v>9</v>
      </c>
      <c r="H2319" s="1513"/>
      <c r="I2319" s="1513"/>
    </row>
    <row r="2320" spans="1:9" ht="15.75">
      <c r="A2320" s="988"/>
      <c r="B2320" s="988"/>
      <c r="C2320" s="991"/>
      <c r="D2320" s="992"/>
      <c r="E2320" s="98"/>
      <c r="F2320" s="98"/>
      <c r="G2320" s="1499"/>
      <c r="H2320" s="1190"/>
      <c r="I2320" s="1500"/>
    </row>
    <row r="2321" spans="1:9" ht="15.75">
      <c r="A2321" s="3"/>
      <c r="B2321" s="3"/>
      <c r="C2321" s="1514" t="s">
        <v>761</v>
      </c>
      <c r="D2321" s="992" t="s">
        <v>29</v>
      </c>
      <c r="E2321" s="1148" t="s">
        <v>692</v>
      </c>
      <c r="F2321" s="1283"/>
      <c r="G2321" s="1501"/>
      <c r="H2321" s="1502"/>
      <c r="I2321" s="1503"/>
    </row>
    <row r="2322" spans="1:9" ht="15.75">
      <c r="A2322" s="3"/>
      <c r="B2322" s="3"/>
      <c r="C2322" s="1505"/>
      <c r="D2322" s="29">
        <v>1</v>
      </c>
      <c r="E2322" s="985" t="s">
        <v>665</v>
      </c>
      <c r="F2322" s="989">
        <v>17480</v>
      </c>
      <c r="G2322" s="989"/>
      <c r="H2322" s="984"/>
      <c r="I2322" s="992"/>
    </row>
    <row r="2323" spans="1:9" ht="24">
      <c r="A2323" s="3"/>
      <c r="B2323" s="3"/>
      <c r="C2323" s="1505"/>
      <c r="D2323" s="986">
        <v>1001</v>
      </c>
      <c r="E2323" s="985" t="s">
        <v>31</v>
      </c>
      <c r="F2323" s="989">
        <v>2255</v>
      </c>
      <c r="G2323" s="989"/>
      <c r="H2323" s="984"/>
      <c r="I2323" s="117"/>
    </row>
    <row r="2324" spans="1:9" ht="24">
      <c r="A2324" s="3"/>
      <c r="B2324" s="3"/>
      <c r="C2324" s="1505"/>
      <c r="D2324" s="986">
        <v>1210</v>
      </c>
      <c r="E2324" s="985" t="s">
        <v>71</v>
      </c>
      <c r="F2324" s="989">
        <v>1932</v>
      </c>
      <c r="G2324" s="989"/>
      <c r="H2324" s="984"/>
      <c r="I2324" s="117"/>
    </row>
    <row r="2325" spans="1:9" ht="24">
      <c r="A2325" s="3"/>
      <c r="B2325" s="3"/>
      <c r="C2325" s="1505"/>
      <c r="D2325" s="986">
        <v>1810</v>
      </c>
      <c r="E2325" s="985" t="s">
        <v>595</v>
      </c>
      <c r="F2325" s="989">
        <v>23970</v>
      </c>
      <c r="G2325" s="989"/>
      <c r="H2325" s="984"/>
      <c r="I2325" s="117"/>
    </row>
    <row r="2326" spans="1:9" ht="24">
      <c r="A2326" s="3"/>
      <c r="B2326" s="3"/>
      <c r="C2326" s="1505"/>
      <c r="D2326" s="986">
        <v>2378</v>
      </c>
      <c r="E2326" s="985" t="s">
        <v>647</v>
      </c>
      <c r="F2326" s="989">
        <v>5856</v>
      </c>
      <c r="G2326" s="989"/>
      <c r="H2326" s="984"/>
      <c r="I2326" s="117"/>
    </row>
    <row r="2327" spans="1:9" ht="24">
      <c r="A2327" s="3"/>
      <c r="B2327" s="3"/>
      <c r="C2327" s="1505"/>
      <c r="D2327" s="986"/>
      <c r="E2327" s="985"/>
      <c r="F2327" s="989"/>
      <c r="G2327" s="989"/>
      <c r="H2327" s="984"/>
      <c r="I2327" s="117"/>
    </row>
    <row r="2328" spans="1:9" ht="24">
      <c r="A2328" s="3"/>
      <c r="B2328" s="3"/>
      <c r="C2328" s="1505"/>
      <c r="D2328" s="986"/>
      <c r="E2328" s="985"/>
      <c r="F2328" s="989"/>
      <c r="G2328" s="989"/>
      <c r="H2328" s="984"/>
      <c r="I2328" s="117"/>
    </row>
    <row r="2329" spans="1:9" ht="24">
      <c r="A2329" s="3"/>
      <c r="B2329" s="3"/>
      <c r="C2329" s="1505"/>
      <c r="D2329" s="986"/>
      <c r="E2329" s="985"/>
      <c r="F2329" s="989"/>
      <c r="G2329" s="989"/>
      <c r="H2329" s="984"/>
      <c r="I2329" s="117"/>
    </row>
    <row r="2330" spans="1:9" ht="24">
      <c r="A2330" s="3"/>
      <c r="B2330" s="3"/>
      <c r="C2330" s="1505"/>
      <c r="D2330" s="986"/>
      <c r="E2330" s="985"/>
      <c r="F2330" s="989"/>
      <c r="G2330" s="989"/>
      <c r="H2330" s="984"/>
      <c r="I2330" s="117"/>
    </row>
    <row r="2331" spans="1:9" ht="24">
      <c r="A2331" s="3"/>
      <c r="B2331" s="3"/>
      <c r="C2331" s="1505"/>
      <c r="D2331" s="986"/>
      <c r="E2331" s="985"/>
      <c r="F2331" s="989"/>
      <c r="G2331" s="989"/>
      <c r="H2331" s="984"/>
      <c r="I2331" s="117"/>
    </row>
    <row r="2332" spans="1:9" ht="15.75">
      <c r="A2332" s="3"/>
      <c r="B2332" s="3"/>
      <c r="C2332" s="1506"/>
      <c r="D2332" s="986"/>
      <c r="E2332" s="985"/>
      <c r="F2332" s="989"/>
      <c r="G2332" s="989"/>
      <c r="H2332" s="984"/>
      <c r="I2332" s="992"/>
    </row>
    <row r="2333" spans="1:9" ht="15.75">
      <c r="A2333" s="3"/>
      <c r="B2333" s="3"/>
      <c r="C2333" s="7"/>
      <c r="D2333" s="986"/>
      <c r="E2333" s="987"/>
      <c r="F2333" s="994"/>
      <c r="G2333" s="994"/>
      <c r="H2333" s="1507"/>
      <c r="I2333" s="1508"/>
    </row>
    <row r="2334" spans="1:9" ht="15.75">
      <c r="A2334" s="15"/>
      <c r="B2334" s="15"/>
      <c r="C2334" s="167"/>
      <c r="D2334" s="996"/>
      <c r="E2334" s="169"/>
      <c r="F2334" s="170"/>
      <c r="G2334" s="170"/>
      <c r="H2334" s="171"/>
      <c r="I2334" s="167"/>
    </row>
    <row r="2336" spans="1:9" ht="18.75">
      <c r="A2336" s="1140" t="s">
        <v>12</v>
      </c>
      <c r="B2336" s="1140"/>
      <c r="C2336" s="1140"/>
      <c r="D2336" s="1141" t="s">
        <v>588</v>
      </c>
      <c r="E2336" s="1141"/>
      <c r="F2336" s="1141"/>
      <c r="G2336" s="990" t="s">
        <v>13</v>
      </c>
      <c r="H2336" s="990"/>
      <c r="I2336" s="990"/>
    </row>
    <row r="2337" spans="1:9" ht="72" customHeight="1">
      <c r="A2337" s="1510" t="s">
        <v>729</v>
      </c>
      <c r="B2337" s="1510"/>
      <c r="C2337" s="1510"/>
      <c r="D2337" s="1510"/>
      <c r="E2337" s="1510"/>
      <c r="F2337" s="1510"/>
      <c r="G2337" s="1510"/>
      <c r="H2337" s="1510"/>
      <c r="I2337" s="1510"/>
    </row>
    <row r="2338" spans="1:9" ht="15.75">
      <c r="A2338" s="1160" t="s">
        <v>23</v>
      </c>
      <c r="B2338" s="1160"/>
      <c r="C2338" s="166">
        <v>45401</v>
      </c>
      <c r="D2338" s="10"/>
      <c r="E2338" s="1206" t="s">
        <v>21</v>
      </c>
      <c r="F2338" s="1206"/>
      <c r="G2338" s="1219"/>
      <c r="H2338" s="1219"/>
      <c r="I2338" s="1219"/>
    </row>
    <row r="2339" spans="1:9" ht="15.75">
      <c r="A2339" s="1213" t="s">
        <v>26</v>
      </c>
      <c r="B2339" s="1213"/>
      <c r="C2339" s="991" t="s">
        <v>27</v>
      </c>
      <c r="D2339" s="12"/>
      <c r="E2339" s="1213" t="s">
        <v>20</v>
      </c>
      <c r="F2339" s="1213"/>
      <c r="G2339" s="1511">
        <v>45383</v>
      </c>
      <c r="H2339" s="1511"/>
      <c r="I2339" s="1511"/>
    </row>
    <row r="2340" spans="1:9" ht="15.75">
      <c r="A2340" s="1213" t="s">
        <v>15</v>
      </c>
      <c r="B2340" s="1213"/>
      <c r="C2340" s="991" t="s">
        <v>17</v>
      </c>
      <c r="D2340" s="12"/>
      <c r="E2340" s="1214" t="s">
        <v>18</v>
      </c>
      <c r="F2340" s="1215"/>
      <c r="G2340" s="1184" t="s">
        <v>765</v>
      </c>
      <c r="H2340" s="1184"/>
      <c r="I2340" s="1184"/>
    </row>
    <row r="2341" spans="1:9" ht="15.75">
      <c r="A2341" s="1213" t="s">
        <v>16</v>
      </c>
      <c r="B2341" s="1213"/>
      <c r="C2341" s="991">
        <v>90123317</v>
      </c>
      <c r="D2341" s="10"/>
      <c r="E2341" s="1206" t="s">
        <v>19</v>
      </c>
      <c r="F2341" s="1206"/>
      <c r="G2341" s="1191" t="s">
        <v>672</v>
      </c>
      <c r="H2341" s="1191"/>
      <c r="I2341" s="1191"/>
    </row>
    <row r="2342" spans="1:9" ht="15.75">
      <c r="A2342" s="1184" t="s">
        <v>0</v>
      </c>
      <c r="B2342" s="1184"/>
      <c r="C2342" s="33"/>
      <c r="D2342" s="8"/>
      <c r="E2342" s="993" t="s">
        <v>22</v>
      </c>
      <c r="F2342" s="991" t="s">
        <v>111</v>
      </c>
      <c r="G2342" s="993" t="s">
        <v>179</v>
      </c>
      <c r="H2342" s="1282" t="s">
        <v>175</v>
      </c>
      <c r="I2342" s="1282"/>
    </row>
    <row r="2343" spans="1:9" ht="15.75">
      <c r="A2343" s="1151" t="s">
        <v>1</v>
      </c>
      <c r="B2343" s="1153"/>
      <c r="C2343" s="1154"/>
      <c r="D2343" s="1512" t="s">
        <v>2</v>
      </c>
      <c r="E2343" s="1512"/>
      <c r="F2343" s="1512"/>
      <c r="G2343" s="1512"/>
      <c r="H2343" s="1513" t="s">
        <v>10</v>
      </c>
      <c r="I2343" s="1513" t="s">
        <v>11</v>
      </c>
    </row>
    <row r="2344" spans="1:9" ht="15.75">
      <c r="A2344" s="1161" t="s">
        <v>3</v>
      </c>
      <c r="B2344" s="1161" t="s">
        <v>4</v>
      </c>
      <c r="C2344" s="1163" t="s">
        <v>5</v>
      </c>
      <c r="D2344" s="1401" t="s">
        <v>6</v>
      </c>
      <c r="E2344" s="1184" t="s">
        <v>7</v>
      </c>
      <c r="F2344" s="1184"/>
      <c r="G2344" s="1184"/>
      <c r="H2344" s="1513"/>
      <c r="I2344" s="1513"/>
    </row>
    <row r="2345" spans="1:9" ht="15.75">
      <c r="A2345" s="1162"/>
      <c r="B2345" s="1162"/>
      <c r="C2345" s="1164"/>
      <c r="D2345" s="1191"/>
      <c r="E2345" s="1184" t="s">
        <v>8</v>
      </c>
      <c r="F2345" s="1184"/>
      <c r="G2345" s="98" t="s">
        <v>9</v>
      </c>
      <c r="H2345" s="1513"/>
      <c r="I2345" s="1513"/>
    </row>
    <row r="2346" spans="1:9" ht="15.75">
      <c r="A2346" s="988"/>
      <c r="B2346" s="988"/>
      <c r="C2346" s="991"/>
      <c r="D2346" s="992"/>
      <c r="E2346" s="98"/>
      <c r="F2346" s="98"/>
      <c r="G2346" s="1499"/>
      <c r="H2346" s="1190"/>
      <c r="I2346" s="1500"/>
    </row>
    <row r="2347" spans="1:9" ht="15.75">
      <c r="A2347" s="3"/>
      <c r="B2347" s="3"/>
      <c r="C2347" s="1514" t="s">
        <v>761</v>
      </c>
      <c r="D2347" s="992" t="s">
        <v>29</v>
      </c>
      <c r="E2347" s="1148" t="s">
        <v>692</v>
      </c>
      <c r="F2347" s="1283"/>
      <c r="G2347" s="1501"/>
      <c r="H2347" s="1502"/>
      <c r="I2347" s="1503"/>
    </row>
    <row r="2348" spans="1:9" ht="15.75">
      <c r="A2348" s="3"/>
      <c r="B2348" s="3"/>
      <c r="C2348" s="1505"/>
      <c r="D2348" s="29">
        <v>1</v>
      </c>
      <c r="E2348" s="985" t="s">
        <v>665</v>
      </c>
      <c r="F2348" s="989">
        <v>17480</v>
      </c>
      <c r="G2348" s="989"/>
      <c r="H2348" s="984"/>
      <c r="I2348" s="992"/>
    </row>
    <row r="2349" spans="1:9" ht="24">
      <c r="A2349" s="3"/>
      <c r="B2349" s="3"/>
      <c r="C2349" s="1505"/>
      <c r="D2349" s="986">
        <v>1001</v>
      </c>
      <c r="E2349" s="985" t="s">
        <v>31</v>
      </c>
      <c r="F2349" s="989">
        <v>2255</v>
      </c>
      <c r="G2349" s="989"/>
      <c r="H2349" s="984"/>
      <c r="I2349" s="117"/>
    </row>
    <row r="2350" spans="1:9" ht="24">
      <c r="A2350" s="3"/>
      <c r="B2350" s="3"/>
      <c r="C2350" s="1505"/>
      <c r="D2350" s="986">
        <v>1210</v>
      </c>
      <c r="E2350" s="985" t="s">
        <v>71</v>
      </c>
      <c r="F2350" s="989">
        <v>1932</v>
      </c>
      <c r="G2350" s="989"/>
      <c r="H2350" s="984"/>
      <c r="I2350" s="117"/>
    </row>
    <row r="2351" spans="1:9" ht="24">
      <c r="A2351" s="3"/>
      <c r="B2351" s="3"/>
      <c r="C2351" s="1505"/>
      <c r="D2351" s="986">
        <v>1810</v>
      </c>
      <c r="E2351" s="985" t="s">
        <v>595</v>
      </c>
      <c r="F2351" s="989">
        <v>23970</v>
      </c>
      <c r="G2351" s="989"/>
      <c r="H2351" s="984"/>
      <c r="I2351" s="117"/>
    </row>
    <row r="2352" spans="1:9" ht="24">
      <c r="A2352" s="3"/>
      <c r="B2352" s="3"/>
      <c r="C2352" s="1505"/>
      <c r="D2352" s="986">
        <v>2378</v>
      </c>
      <c r="E2352" s="985" t="s">
        <v>647</v>
      </c>
      <c r="F2352" s="989">
        <v>5856</v>
      </c>
      <c r="G2352" s="989"/>
      <c r="H2352" s="984"/>
      <c r="I2352" s="117"/>
    </row>
    <row r="2353" spans="1:9" ht="24">
      <c r="A2353" s="3"/>
      <c r="B2353" s="3"/>
      <c r="C2353" s="1505"/>
      <c r="D2353" s="986"/>
      <c r="E2353" s="985"/>
      <c r="F2353" s="989"/>
      <c r="G2353" s="989"/>
      <c r="H2353" s="984"/>
      <c r="I2353" s="117"/>
    </row>
    <row r="2354" spans="1:9" ht="24">
      <c r="A2354" s="3"/>
      <c r="B2354" s="3"/>
      <c r="C2354" s="1505"/>
      <c r="D2354" s="986"/>
      <c r="E2354" s="985"/>
      <c r="F2354" s="989"/>
      <c r="G2354" s="989"/>
      <c r="H2354" s="984"/>
      <c r="I2354" s="117"/>
    </row>
    <row r="2355" spans="1:9" ht="24">
      <c r="A2355" s="3"/>
      <c r="B2355" s="3"/>
      <c r="C2355" s="1505"/>
      <c r="D2355" s="986"/>
      <c r="E2355" s="985"/>
      <c r="F2355" s="989"/>
      <c r="G2355" s="989"/>
      <c r="H2355" s="984"/>
      <c r="I2355" s="117"/>
    </row>
    <row r="2356" spans="1:9" ht="24">
      <c r="A2356" s="3"/>
      <c r="B2356" s="3"/>
      <c r="C2356" s="1505"/>
      <c r="D2356" s="986"/>
      <c r="E2356" s="985"/>
      <c r="F2356" s="989"/>
      <c r="G2356" s="989"/>
      <c r="H2356" s="984"/>
      <c r="I2356" s="117"/>
    </row>
    <row r="2357" spans="1:9" ht="24">
      <c r="A2357" s="3"/>
      <c r="B2357" s="3"/>
      <c r="C2357" s="1505"/>
      <c r="D2357" s="986"/>
      <c r="E2357" s="985"/>
      <c r="F2357" s="989"/>
      <c r="G2357" s="989"/>
      <c r="H2357" s="984"/>
      <c r="I2357" s="117"/>
    </row>
    <row r="2358" spans="1:9" ht="15.75">
      <c r="A2358" s="3"/>
      <c r="B2358" s="3"/>
      <c r="C2358" s="1506"/>
      <c r="D2358" s="986"/>
      <c r="E2358" s="985"/>
      <c r="F2358" s="989"/>
      <c r="G2358" s="989"/>
      <c r="H2358" s="984"/>
      <c r="I2358" s="992"/>
    </row>
    <row r="2359" spans="1:9" ht="15.75">
      <c r="A2359" s="3"/>
      <c r="B2359" s="3"/>
      <c r="C2359" s="7"/>
      <c r="D2359" s="986"/>
      <c r="E2359" s="987"/>
      <c r="F2359" s="994"/>
      <c r="G2359" s="994"/>
      <c r="H2359" s="1507"/>
      <c r="I2359" s="1508"/>
    </row>
    <row r="2360" spans="1:9" ht="15.75">
      <c r="A2360" s="15"/>
      <c r="B2360" s="15"/>
      <c r="C2360" s="167"/>
      <c r="D2360" s="996"/>
      <c r="E2360" s="169"/>
      <c r="F2360" s="170"/>
      <c r="G2360" s="170"/>
      <c r="H2360" s="171"/>
      <c r="I2360" s="167"/>
    </row>
    <row r="2362" spans="1:9" ht="18.75">
      <c r="A2362" s="1140" t="s">
        <v>12</v>
      </c>
      <c r="B2362" s="1140"/>
      <c r="C2362" s="1140"/>
      <c r="D2362" s="1141" t="s">
        <v>588</v>
      </c>
      <c r="E2362" s="1141"/>
      <c r="F2362" s="1141"/>
      <c r="G2362" s="990" t="s">
        <v>13</v>
      </c>
      <c r="H2362" s="990"/>
      <c r="I2362" s="990"/>
    </row>
    <row r="2363" spans="1:9" ht="64.5" customHeight="1">
      <c r="A2363" s="1510" t="s">
        <v>785</v>
      </c>
      <c r="B2363" s="1510"/>
      <c r="C2363" s="1510"/>
      <c r="D2363" s="1510"/>
      <c r="E2363" s="1510"/>
      <c r="F2363" s="1510"/>
      <c r="G2363" s="1510"/>
      <c r="H2363" s="1510"/>
      <c r="I2363" s="1510"/>
    </row>
    <row r="2364" spans="1:9" ht="15.75">
      <c r="A2364" s="1160" t="s">
        <v>23</v>
      </c>
      <c r="B2364" s="1160"/>
      <c r="C2364" s="166">
        <v>45401</v>
      </c>
      <c r="D2364" s="10"/>
      <c r="E2364" s="1206" t="s">
        <v>21</v>
      </c>
      <c r="F2364" s="1206"/>
      <c r="G2364" s="1219"/>
      <c r="H2364" s="1219"/>
      <c r="I2364" s="1219"/>
    </row>
    <row r="2365" spans="1:9" ht="15.75">
      <c r="A2365" s="1213" t="s">
        <v>26</v>
      </c>
      <c r="B2365" s="1213"/>
      <c r="C2365" s="991" t="s">
        <v>27</v>
      </c>
      <c r="D2365" s="12"/>
      <c r="E2365" s="1213" t="s">
        <v>20</v>
      </c>
      <c r="F2365" s="1213"/>
      <c r="G2365" s="1511">
        <v>45383</v>
      </c>
      <c r="H2365" s="1511"/>
      <c r="I2365" s="1511"/>
    </row>
    <row r="2366" spans="1:9" ht="15.75">
      <c r="A2366" s="1213" t="s">
        <v>15</v>
      </c>
      <c r="B2366" s="1213"/>
      <c r="C2366" s="991" t="s">
        <v>17</v>
      </c>
      <c r="D2366" s="12"/>
      <c r="E2366" s="1214" t="s">
        <v>18</v>
      </c>
      <c r="F2366" s="1215"/>
      <c r="G2366" s="1184" t="s">
        <v>766</v>
      </c>
      <c r="H2366" s="1184"/>
      <c r="I2366" s="1184"/>
    </row>
    <row r="2367" spans="1:9" ht="15.75">
      <c r="A2367" s="1213" t="s">
        <v>16</v>
      </c>
      <c r="B2367" s="1213"/>
      <c r="C2367" s="991">
        <v>90115583</v>
      </c>
      <c r="D2367" s="10"/>
      <c r="E2367" s="1206" t="s">
        <v>19</v>
      </c>
      <c r="F2367" s="1206"/>
      <c r="G2367" s="1191" t="s">
        <v>672</v>
      </c>
      <c r="H2367" s="1191"/>
      <c r="I2367" s="1191"/>
    </row>
    <row r="2368" spans="1:9" ht="15.75">
      <c r="A2368" s="1184" t="s">
        <v>0</v>
      </c>
      <c r="B2368" s="1184"/>
      <c r="C2368" s="33"/>
      <c r="D2368" s="8"/>
      <c r="E2368" s="993" t="s">
        <v>22</v>
      </c>
      <c r="F2368" s="991" t="s">
        <v>111</v>
      </c>
      <c r="G2368" s="993" t="s">
        <v>179</v>
      </c>
      <c r="H2368" s="1282" t="s">
        <v>175</v>
      </c>
      <c r="I2368" s="1282"/>
    </row>
    <row r="2369" spans="1:9" ht="15.75">
      <c r="A2369" s="1151" t="s">
        <v>1</v>
      </c>
      <c r="B2369" s="1153"/>
      <c r="C2369" s="1154"/>
      <c r="D2369" s="1512" t="s">
        <v>2</v>
      </c>
      <c r="E2369" s="1512"/>
      <c r="F2369" s="1512"/>
      <c r="G2369" s="1512"/>
      <c r="H2369" s="1513" t="s">
        <v>10</v>
      </c>
      <c r="I2369" s="1513" t="s">
        <v>11</v>
      </c>
    </row>
    <row r="2370" spans="1:9" ht="15.75">
      <c r="A2370" s="1161" t="s">
        <v>3</v>
      </c>
      <c r="B2370" s="1161" t="s">
        <v>4</v>
      </c>
      <c r="C2370" s="1163" t="s">
        <v>5</v>
      </c>
      <c r="D2370" s="1401" t="s">
        <v>6</v>
      </c>
      <c r="E2370" s="1184" t="s">
        <v>7</v>
      </c>
      <c r="F2370" s="1184"/>
      <c r="G2370" s="1184"/>
      <c r="H2370" s="1513"/>
      <c r="I2370" s="1513"/>
    </row>
    <row r="2371" spans="1:9" ht="15.75">
      <c r="A2371" s="1162"/>
      <c r="B2371" s="1162"/>
      <c r="C2371" s="1164"/>
      <c r="D2371" s="1191"/>
      <c r="E2371" s="1184" t="s">
        <v>8</v>
      </c>
      <c r="F2371" s="1184"/>
      <c r="G2371" s="98" t="s">
        <v>9</v>
      </c>
      <c r="H2371" s="1513"/>
      <c r="I2371" s="1513"/>
    </row>
    <row r="2372" spans="1:9" ht="15.75">
      <c r="A2372" s="988"/>
      <c r="B2372" s="988"/>
      <c r="C2372" s="991"/>
      <c r="D2372" s="992"/>
      <c r="E2372" s="98"/>
      <c r="F2372" s="98"/>
      <c r="G2372" s="1499"/>
      <c r="H2372" s="1190"/>
      <c r="I2372" s="1500"/>
    </row>
    <row r="2373" spans="1:9" ht="15.75">
      <c r="A2373" s="3"/>
      <c r="B2373" s="3"/>
      <c r="C2373" s="1514" t="s">
        <v>761</v>
      </c>
      <c r="D2373" s="992" t="s">
        <v>29</v>
      </c>
      <c r="E2373" s="1148" t="s">
        <v>692</v>
      </c>
      <c r="F2373" s="1283"/>
      <c r="G2373" s="1501"/>
      <c r="H2373" s="1502"/>
      <c r="I2373" s="1503"/>
    </row>
    <row r="2374" spans="1:9" ht="15.75">
      <c r="A2374" s="3"/>
      <c r="B2374" s="3"/>
      <c r="C2374" s="1505"/>
      <c r="D2374" s="29">
        <v>1</v>
      </c>
      <c r="E2374" s="985" t="s">
        <v>665</v>
      </c>
      <c r="F2374" s="989">
        <v>18230</v>
      </c>
      <c r="G2374" s="989"/>
      <c r="H2374" s="984"/>
      <c r="I2374" s="992"/>
    </row>
    <row r="2375" spans="1:9" ht="24">
      <c r="A2375" s="3"/>
      <c r="B2375" s="3"/>
      <c r="C2375" s="1505"/>
      <c r="D2375" s="986">
        <v>1001</v>
      </c>
      <c r="E2375" s="985" t="s">
        <v>31</v>
      </c>
      <c r="F2375" s="989">
        <v>2255</v>
      </c>
      <c r="G2375" s="989"/>
      <c r="H2375" s="984"/>
      <c r="I2375" s="117"/>
    </row>
    <row r="2376" spans="1:9" ht="24">
      <c r="A2376" s="3"/>
      <c r="B2376" s="3"/>
      <c r="C2376" s="1505"/>
      <c r="D2376" s="986">
        <v>1210</v>
      </c>
      <c r="E2376" s="985" t="s">
        <v>71</v>
      </c>
      <c r="F2376" s="989">
        <v>1932</v>
      </c>
      <c r="G2376" s="989"/>
      <c r="H2376" s="984"/>
      <c r="I2376" s="117"/>
    </row>
    <row r="2377" spans="1:9" ht="24">
      <c r="A2377" s="3"/>
      <c r="B2377" s="3"/>
      <c r="C2377" s="1505"/>
      <c r="D2377" s="986">
        <v>1810</v>
      </c>
      <c r="E2377" s="985" t="s">
        <v>595</v>
      </c>
      <c r="F2377" s="989">
        <v>24345</v>
      </c>
      <c r="G2377" s="989"/>
      <c r="H2377" s="984"/>
      <c r="I2377" s="117"/>
    </row>
    <row r="2378" spans="1:9" ht="24">
      <c r="A2378" s="3"/>
      <c r="B2378" s="3"/>
      <c r="C2378" s="1505"/>
      <c r="D2378" s="986">
        <v>2378</v>
      </c>
      <c r="E2378" s="985" t="s">
        <v>647</v>
      </c>
      <c r="F2378" s="989">
        <v>6118</v>
      </c>
      <c r="G2378" s="989"/>
      <c r="H2378" s="984"/>
      <c r="I2378" s="117"/>
    </row>
    <row r="2379" spans="1:9" ht="24">
      <c r="A2379" s="3"/>
      <c r="B2379" s="3"/>
      <c r="C2379" s="1505"/>
      <c r="D2379" s="986"/>
      <c r="E2379" s="985"/>
      <c r="F2379" s="989"/>
      <c r="G2379" s="989"/>
      <c r="H2379" s="984"/>
      <c r="I2379" s="117"/>
    </row>
    <row r="2380" spans="1:9" ht="24">
      <c r="A2380" s="3"/>
      <c r="B2380" s="3"/>
      <c r="C2380" s="1505"/>
      <c r="D2380" s="986"/>
      <c r="E2380" s="985"/>
      <c r="F2380" s="989"/>
      <c r="G2380" s="989"/>
      <c r="H2380" s="984"/>
      <c r="I2380" s="117"/>
    </row>
    <row r="2381" spans="1:9" ht="24">
      <c r="A2381" s="3"/>
      <c r="B2381" s="3"/>
      <c r="C2381" s="1505"/>
      <c r="D2381" s="986"/>
      <c r="E2381" s="985"/>
      <c r="F2381" s="989"/>
      <c r="G2381" s="989"/>
      <c r="H2381" s="984"/>
      <c r="I2381" s="117"/>
    </row>
    <row r="2382" spans="1:9" ht="24">
      <c r="A2382" s="3"/>
      <c r="B2382" s="3"/>
      <c r="C2382" s="1505"/>
      <c r="D2382" s="986"/>
      <c r="E2382" s="985"/>
      <c r="F2382" s="989"/>
      <c r="G2382" s="989"/>
      <c r="H2382" s="984"/>
      <c r="I2382" s="117"/>
    </row>
    <row r="2383" spans="1:9" ht="24">
      <c r="A2383" s="3"/>
      <c r="B2383" s="3"/>
      <c r="C2383" s="1505"/>
      <c r="D2383" s="986"/>
      <c r="E2383" s="985"/>
      <c r="F2383" s="989"/>
      <c r="G2383" s="989"/>
      <c r="H2383" s="984"/>
      <c r="I2383" s="117"/>
    </row>
    <row r="2384" spans="1:9" ht="15.75">
      <c r="A2384" s="3"/>
      <c r="B2384" s="3"/>
      <c r="C2384" s="1506"/>
      <c r="D2384" s="986"/>
      <c r="E2384" s="985"/>
      <c r="F2384" s="989"/>
      <c r="G2384" s="989"/>
      <c r="H2384" s="984"/>
      <c r="I2384" s="992"/>
    </row>
    <row r="2385" spans="1:9" ht="15.75">
      <c r="A2385" s="3"/>
      <c r="B2385" s="3"/>
      <c r="C2385" s="7"/>
      <c r="D2385" s="986"/>
      <c r="E2385" s="987"/>
      <c r="F2385" s="994"/>
      <c r="G2385" s="994"/>
      <c r="H2385" s="1507"/>
      <c r="I2385" s="1508"/>
    </row>
    <row r="2386" spans="1:9" ht="15.75">
      <c r="A2386" s="15"/>
      <c r="B2386" s="15"/>
      <c r="C2386" s="167"/>
      <c r="D2386" s="996"/>
      <c r="E2386" s="169"/>
      <c r="F2386" s="170"/>
      <c r="G2386" s="170"/>
      <c r="H2386" s="171"/>
      <c r="I2386" s="167"/>
    </row>
    <row r="2388" spans="1:9" ht="18.75">
      <c r="A2388" s="1140" t="s">
        <v>12</v>
      </c>
      <c r="B2388" s="1140"/>
      <c r="C2388" s="1140"/>
      <c r="D2388" s="1141" t="s">
        <v>588</v>
      </c>
      <c r="E2388" s="1141"/>
      <c r="F2388" s="1141"/>
      <c r="G2388" s="990" t="s">
        <v>13</v>
      </c>
      <c r="H2388" s="990"/>
      <c r="I2388" s="990"/>
    </row>
    <row r="2390" spans="1:9" ht="65.25" customHeight="1">
      <c r="A2390" s="1510" t="s">
        <v>729</v>
      </c>
      <c r="B2390" s="1510"/>
      <c r="C2390" s="1510"/>
      <c r="D2390" s="1510"/>
      <c r="E2390" s="1510"/>
      <c r="F2390" s="1510"/>
      <c r="G2390" s="1510"/>
      <c r="H2390" s="1510"/>
      <c r="I2390" s="1510"/>
    </row>
    <row r="2391" spans="1:9" ht="15.75">
      <c r="A2391" s="1160" t="s">
        <v>23</v>
      </c>
      <c r="B2391" s="1160"/>
      <c r="C2391" s="166">
        <v>45401</v>
      </c>
      <c r="D2391" s="10"/>
      <c r="E2391" s="1206" t="s">
        <v>21</v>
      </c>
      <c r="F2391" s="1206"/>
      <c r="G2391" s="1219"/>
      <c r="H2391" s="1219"/>
      <c r="I2391" s="1219"/>
    </row>
    <row r="2392" spans="1:9" ht="15.75">
      <c r="A2392" s="1213" t="s">
        <v>26</v>
      </c>
      <c r="B2392" s="1213"/>
      <c r="C2392" s="991" t="s">
        <v>27</v>
      </c>
      <c r="D2392" s="12"/>
      <c r="E2392" s="1213" t="s">
        <v>20</v>
      </c>
      <c r="F2392" s="1213"/>
      <c r="G2392" s="1511">
        <v>45383</v>
      </c>
      <c r="H2392" s="1511"/>
      <c r="I2392" s="1511"/>
    </row>
    <row r="2393" spans="1:9" ht="15.75">
      <c r="A2393" s="1213" t="s">
        <v>15</v>
      </c>
      <c r="B2393" s="1213"/>
      <c r="C2393" s="991" t="s">
        <v>17</v>
      </c>
      <c r="D2393" s="12"/>
      <c r="E2393" s="1214" t="s">
        <v>18</v>
      </c>
      <c r="F2393" s="1215"/>
      <c r="G2393" s="1184" t="s">
        <v>767</v>
      </c>
      <c r="H2393" s="1184"/>
      <c r="I2393" s="1184"/>
    </row>
    <row r="2394" spans="1:9" ht="15.75">
      <c r="A2394" s="1213" t="s">
        <v>16</v>
      </c>
      <c r="B2394" s="1213"/>
      <c r="C2394" s="991">
        <v>9014726</v>
      </c>
      <c r="D2394" s="10"/>
      <c r="E2394" s="1206" t="s">
        <v>19</v>
      </c>
      <c r="F2394" s="1206"/>
      <c r="G2394" s="1191" t="s">
        <v>689</v>
      </c>
      <c r="H2394" s="1191"/>
      <c r="I2394" s="1191"/>
    </row>
    <row r="2395" spans="1:9" ht="15.75">
      <c r="A2395" s="1184" t="s">
        <v>0</v>
      </c>
      <c r="B2395" s="1184"/>
      <c r="C2395" s="33"/>
      <c r="D2395" s="8"/>
      <c r="E2395" s="993" t="s">
        <v>22</v>
      </c>
      <c r="F2395" s="991" t="s">
        <v>282</v>
      </c>
      <c r="G2395" s="993" t="s">
        <v>179</v>
      </c>
      <c r="H2395" s="1282" t="s">
        <v>175</v>
      </c>
      <c r="I2395" s="1282"/>
    </row>
    <row r="2396" spans="1:9" ht="15.75">
      <c r="A2396" s="1151" t="s">
        <v>1</v>
      </c>
      <c r="B2396" s="1153"/>
      <c r="C2396" s="1154"/>
      <c r="D2396" s="1512" t="s">
        <v>2</v>
      </c>
      <c r="E2396" s="1512"/>
      <c r="F2396" s="1512"/>
      <c r="G2396" s="1512"/>
      <c r="H2396" s="1513" t="s">
        <v>10</v>
      </c>
      <c r="I2396" s="1513" t="s">
        <v>11</v>
      </c>
    </row>
    <row r="2397" spans="1:9" ht="15.75">
      <c r="A2397" s="1161" t="s">
        <v>3</v>
      </c>
      <c r="B2397" s="1161" t="s">
        <v>4</v>
      </c>
      <c r="C2397" s="1163" t="s">
        <v>5</v>
      </c>
      <c r="D2397" s="1401" t="s">
        <v>6</v>
      </c>
      <c r="E2397" s="1184" t="s">
        <v>7</v>
      </c>
      <c r="F2397" s="1184"/>
      <c r="G2397" s="1184"/>
      <c r="H2397" s="1513"/>
      <c r="I2397" s="1513"/>
    </row>
    <row r="2398" spans="1:9" ht="15.75">
      <c r="A2398" s="1162"/>
      <c r="B2398" s="1162"/>
      <c r="C2398" s="1164"/>
      <c r="D2398" s="1191"/>
      <c r="E2398" s="1184" t="s">
        <v>8</v>
      </c>
      <c r="F2398" s="1184"/>
      <c r="G2398" s="98" t="s">
        <v>9</v>
      </c>
      <c r="H2398" s="1513"/>
      <c r="I2398" s="1513"/>
    </row>
    <row r="2399" spans="1:9" ht="15.75">
      <c r="A2399" s="988"/>
      <c r="B2399" s="988"/>
      <c r="C2399" s="991"/>
      <c r="D2399" s="992"/>
      <c r="E2399" s="98"/>
      <c r="F2399" s="98"/>
      <c r="G2399" s="1499"/>
      <c r="H2399" s="1190"/>
      <c r="I2399" s="1500"/>
    </row>
    <row r="2400" spans="1:9" ht="15.75">
      <c r="A2400" s="3"/>
      <c r="B2400" s="3"/>
      <c r="C2400" s="1514" t="s">
        <v>839</v>
      </c>
      <c r="D2400" s="992" t="s">
        <v>29</v>
      </c>
      <c r="E2400" s="1148" t="s">
        <v>692</v>
      </c>
      <c r="F2400" s="1283"/>
      <c r="G2400" s="1501"/>
      <c r="H2400" s="1502"/>
      <c r="I2400" s="1503"/>
    </row>
    <row r="2401" spans="1:9" ht="15.75">
      <c r="A2401" s="3"/>
      <c r="B2401" s="3"/>
      <c r="C2401" s="1505"/>
      <c r="D2401" s="29">
        <v>1</v>
      </c>
      <c r="E2401" s="985" t="s">
        <v>665</v>
      </c>
      <c r="F2401" s="989">
        <v>32690</v>
      </c>
      <c r="G2401" s="989"/>
      <c r="H2401" s="984"/>
      <c r="I2401" s="992"/>
    </row>
    <row r="2402" spans="1:9" ht="24">
      <c r="A2402" s="3"/>
      <c r="B2402" s="3"/>
      <c r="C2402" s="1505"/>
      <c r="D2402" s="986">
        <v>1001</v>
      </c>
      <c r="E2402" s="985" t="s">
        <v>31</v>
      </c>
      <c r="F2402" s="989">
        <v>2384</v>
      </c>
      <c r="G2402" s="989"/>
      <c r="H2402" s="984"/>
      <c r="I2402" s="117"/>
    </row>
    <row r="2403" spans="1:9" ht="24">
      <c r="A2403" s="3"/>
      <c r="B2403" s="3"/>
      <c r="C2403" s="1505"/>
      <c r="D2403" s="986">
        <v>1210</v>
      </c>
      <c r="E2403" s="985" t="s">
        <v>71</v>
      </c>
      <c r="F2403" s="989">
        <v>1932</v>
      </c>
      <c r="G2403" s="989"/>
      <c r="H2403" s="984"/>
      <c r="I2403" s="117"/>
    </row>
    <row r="2404" spans="1:9" ht="24">
      <c r="A2404" s="3"/>
      <c r="B2404" s="3"/>
      <c r="C2404" s="1505"/>
      <c r="D2404" s="986">
        <v>1810</v>
      </c>
      <c r="E2404" s="985" t="s">
        <v>595</v>
      </c>
      <c r="F2404" s="989">
        <v>32655</v>
      </c>
      <c r="G2404" s="989"/>
      <c r="H2404" s="984"/>
      <c r="I2404" s="117"/>
    </row>
    <row r="2405" spans="1:9" ht="24">
      <c r="A2405" s="3"/>
      <c r="B2405" s="3"/>
      <c r="C2405" s="1505"/>
      <c r="D2405" s="986">
        <v>1978</v>
      </c>
      <c r="E2405" s="985" t="s">
        <v>74</v>
      </c>
      <c r="F2405" s="989">
        <v>9000</v>
      </c>
      <c r="G2405" s="989"/>
      <c r="H2405" s="984"/>
      <c r="I2405" s="117"/>
    </row>
    <row r="2406" spans="1:9" ht="24">
      <c r="A2406" s="3"/>
      <c r="B2406" s="3"/>
      <c r="C2406" s="1505"/>
      <c r="D2406" s="986">
        <v>2363</v>
      </c>
      <c r="E2406" s="985" t="s">
        <v>72</v>
      </c>
      <c r="F2406" s="989">
        <v>12000</v>
      </c>
      <c r="G2406" s="989"/>
      <c r="H2406" s="984"/>
      <c r="I2406" s="117"/>
    </row>
    <row r="2407" spans="1:9" ht="24">
      <c r="A2407" s="3"/>
      <c r="B2407" s="3"/>
      <c r="C2407" s="1505"/>
      <c r="D2407" s="986">
        <v>2378</v>
      </c>
      <c r="E2407" s="985" t="s">
        <v>647</v>
      </c>
      <c r="F2407" s="989">
        <v>9849</v>
      </c>
      <c r="G2407" s="989"/>
      <c r="H2407" s="984"/>
      <c r="I2407" s="117"/>
    </row>
    <row r="2408" spans="1:9" ht="24">
      <c r="A2408" s="3"/>
      <c r="B2408" s="3"/>
      <c r="C2408" s="1505"/>
      <c r="D2408" s="986"/>
      <c r="E2408" s="985"/>
      <c r="F2408" s="989"/>
      <c r="G2408" s="989"/>
      <c r="H2408" s="984"/>
      <c r="I2408" s="117"/>
    </row>
    <row r="2409" spans="1:9" ht="24">
      <c r="A2409" s="3"/>
      <c r="B2409" s="3"/>
      <c r="C2409" s="1505"/>
      <c r="D2409" s="986"/>
      <c r="E2409" s="985"/>
      <c r="F2409" s="989"/>
      <c r="G2409" s="989"/>
      <c r="H2409" s="984"/>
      <c r="I2409" s="117"/>
    </row>
    <row r="2410" spans="1:9" ht="24">
      <c r="A2410" s="3"/>
      <c r="B2410" s="3"/>
      <c r="C2410" s="1505"/>
      <c r="D2410" s="986"/>
      <c r="E2410" s="985"/>
      <c r="F2410" s="989"/>
      <c r="G2410" s="989"/>
      <c r="H2410" s="984"/>
      <c r="I2410" s="117"/>
    </row>
    <row r="2411" spans="1:9" ht="15.75">
      <c r="A2411" s="3"/>
      <c r="B2411" s="3"/>
      <c r="C2411" s="1506"/>
      <c r="D2411" s="986"/>
      <c r="E2411" s="985"/>
      <c r="F2411" s="989"/>
      <c r="G2411" s="989"/>
      <c r="H2411" s="984"/>
      <c r="I2411" s="992"/>
    </row>
    <row r="2412" spans="1:9" ht="15.75">
      <c r="A2412" s="3"/>
      <c r="B2412" s="3"/>
      <c r="C2412" s="7"/>
      <c r="D2412" s="986"/>
      <c r="E2412" s="987"/>
      <c r="F2412" s="994"/>
      <c r="G2412" s="994"/>
      <c r="H2412" s="1507"/>
      <c r="I2412" s="1508"/>
    </row>
    <row r="2413" spans="1:9" ht="15.75">
      <c r="A2413" s="15"/>
      <c r="B2413" s="15"/>
      <c r="C2413" s="167"/>
      <c r="D2413" s="996"/>
      <c r="E2413" s="169"/>
      <c r="F2413" s="170"/>
      <c r="G2413" s="170"/>
      <c r="H2413" s="171"/>
      <c r="I2413" s="167"/>
    </row>
    <row r="2415" spans="1:9" ht="18.75">
      <c r="A2415" s="1140" t="s">
        <v>12</v>
      </c>
      <c r="B2415" s="1140"/>
      <c r="C2415" s="1140"/>
      <c r="D2415" s="1141" t="s">
        <v>588</v>
      </c>
      <c r="E2415" s="1141"/>
      <c r="F2415" s="1141"/>
      <c r="G2415" s="990" t="s">
        <v>13</v>
      </c>
      <c r="H2415" s="990"/>
      <c r="I2415" s="990"/>
    </row>
    <row r="2416" spans="1:9" ht="65.25" customHeight="1">
      <c r="A2416" s="1510" t="s">
        <v>729</v>
      </c>
      <c r="B2416" s="1510"/>
      <c r="C2416" s="1510"/>
      <c r="D2416" s="1510"/>
      <c r="E2416" s="1510"/>
      <c r="F2416" s="1510"/>
      <c r="G2416" s="1510"/>
      <c r="H2416" s="1510"/>
      <c r="I2416" s="1510"/>
    </row>
    <row r="2417" spans="1:9" ht="15.75">
      <c r="A2417" s="1160" t="s">
        <v>23</v>
      </c>
      <c r="B2417" s="1160"/>
      <c r="C2417" s="166">
        <v>45401</v>
      </c>
      <c r="D2417" s="10"/>
      <c r="E2417" s="1206" t="s">
        <v>21</v>
      </c>
      <c r="F2417" s="1206"/>
      <c r="G2417" s="1219"/>
      <c r="H2417" s="1219"/>
      <c r="I2417" s="1219"/>
    </row>
    <row r="2418" spans="1:9" ht="15.75">
      <c r="A2418" s="1213" t="s">
        <v>26</v>
      </c>
      <c r="B2418" s="1213"/>
      <c r="C2418" s="991" t="s">
        <v>27</v>
      </c>
      <c r="D2418" s="12"/>
      <c r="E2418" s="1213" t="s">
        <v>20</v>
      </c>
      <c r="F2418" s="1213"/>
      <c r="G2418" s="1511">
        <v>45383</v>
      </c>
      <c r="H2418" s="1511"/>
      <c r="I2418" s="1511"/>
    </row>
    <row r="2419" spans="1:9" ht="15.75">
      <c r="A2419" s="1213" t="s">
        <v>15</v>
      </c>
      <c r="B2419" s="1213"/>
      <c r="C2419" s="991" t="s">
        <v>17</v>
      </c>
      <c r="D2419" s="12"/>
      <c r="E2419" s="1214" t="s">
        <v>18</v>
      </c>
      <c r="F2419" s="1215"/>
      <c r="G2419" s="1184" t="s">
        <v>736</v>
      </c>
      <c r="H2419" s="1184"/>
      <c r="I2419" s="1184"/>
    </row>
    <row r="2420" spans="1:9" ht="15.75">
      <c r="A2420" s="1213" t="s">
        <v>16</v>
      </c>
      <c r="B2420" s="1213"/>
      <c r="C2420" s="991">
        <v>90065331</v>
      </c>
      <c r="D2420" s="10"/>
      <c r="E2420" s="1206" t="s">
        <v>19</v>
      </c>
      <c r="F2420" s="1206"/>
      <c r="G2420" s="1191" t="s">
        <v>735</v>
      </c>
      <c r="H2420" s="1191"/>
      <c r="I2420" s="1191"/>
    </row>
    <row r="2421" spans="1:9" ht="15.75">
      <c r="A2421" s="1184" t="s">
        <v>0</v>
      </c>
      <c r="B2421" s="1184"/>
      <c r="C2421" s="33"/>
      <c r="D2421" s="8"/>
      <c r="E2421" s="993" t="s">
        <v>22</v>
      </c>
      <c r="F2421" s="991" t="s">
        <v>42</v>
      </c>
      <c r="G2421" s="993" t="s">
        <v>179</v>
      </c>
      <c r="H2421" s="1282" t="s">
        <v>175</v>
      </c>
      <c r="I2421" s="1282"/>
    </row>
    <row r="2422" spans="1:9" ht="15.75">
      <c r="A2422" s="1151" t="s">
        <v>1</v>
      </c>
      <c r="B2422" s="1153"/>
      <c r="C2422" s="1154"/>
      <c r="D2422" s="1512" t="s">
        <v>2</v>
      </c>
      <c r="E2422" s="1512"/>
      <c r="F2422" s="1512"/>
      <c r="G2422" s="1512"/>
      <c r="H2422" s="1513" t="s">
        <v>10</v>
      </c>
      <c r="I2422" s="1513" t="s">
        <v>11</v>
      </c>
    </row>
    <row r="2423" spans="1:9" ht="15.75">
      <c r="A2423" s="1161" t="s">
        <v>3</v>
      </c>
      <c r="B2423" s="1161" t="s">
        <v>4</v>
      </c>
      <c r="C2423" s="1163" t="s">
        <v>5</v>
      </c>
      <c r="D2423" s="1401" t="s">
        <v>6</v>
      </c>
      <c r="E2423" s="1184" t="s">
        <v>7</v>
      </c>
      <c r="F2423" s="1184"/>
      <c r="G2423" s="1184"/>
      <c r="H2423" s="1513"/>
      <c r="I2423" s="1513"/>
    </row>
    <row r="2424" spans="1:9" ht="15.75">
      <c r="A2424" s="1162"/>
      <c r="B2424" s="1162"/>
      <c r="C2424" s="1164"/>
      <c r="D2424" s="1191"/>
      <c r="E2424" s="1184" t="s">
        <v>8</v>
      </c>
      <c r="F2424" s="1184"/>
      <c r="G2424" s="98" t="s">
        <v>9</v>
      </c>
      <c r="H2424" s="1513"/>
      <c r="I2424" s="1513"/>
    </row>
    <row r="2425" spans="1:9" ht="15.75">
      <c r="A2425" s="988"/>
      <c r="B2425" s="988"/>
      <c r="C2425" s="991"/>
      <c r="D2425" s="992"/>
      <c r="E2425" s="98"/>
      <c r="F2425" s="98"/>
      <c r="G2425" s="1499" t="s">
        <v>753</v>
      </c>
      <c r="H2425" s="1190"/>
      <c r="I2425" s="1500"/>
    </row>
    <row r="2426" spans="1:9" ht="15.75">
      <c r="A2426" s="3"/>
      <c r="B2426" s="3"/>
      <c r="C2426" s="1514" t="s">
        <v>772</v>
      </c>
      <c r="D2426" s="992" t="s">
        <v>29</v>
      </c>
      <c r="E2426" s="1148" t="s">
        <v>692</v>
      </c>
      <c r="F2426" s="1283"/>
      <c r="G2426" s="1501"/>
      <c r="H2426" s="1502"/>
      <c r="I2426" s="1503"/>
    </row>
    <row r="2427" spans="1:9" ht="15.75">
      <c r="A2427" s="3"/>
      <c r="B2427" s="3"/>
      <c r="C2427" s="1505"/>
      <c r="D2427" s="29">
        <v>1</v>
      </c>
      <c r="E2427" s="985" t="s">
        <v>665</v>
      </c>
      <c r="F2427" s="989">
        <v>87450</v>
      </c>
      <c r="G2427" s="989"/>
      <c r="H2427" s="995">
        <v>87801</v>
      </c>
      <c r="I2427" s="992"/>
    </row>
    <row r="2428" spans="1:9" ht="24">
      <c r="A2428" s="3"/>
      <c r="B2428" s="3"/>
      <c r="C2428" s="1505"/>
      <c r="D2428" s="986">
        <v>1001</v>
      </c>
      <c r="E2428" s="985" t="s">
        <v>31</v>
      </c>
      <c r="F2428" s="989">
        <v>8715</v>
      </c>
      <c r="G2428" s="989"/>
      <c r="H2428" s="995">
        <v>20783</v>
      </c>
      <c r="I2428" s="117"/>
    </row>
    <row r="2429" spans="1:9" ht="24">
      <c r="A2429" s="3"/>
      <c r="B2429" s="3"/>
      <c r="C2429" s="1505"/>
      <c r="D2429" s="986">
        <v>1210</v>
      </c>
      <c r="E2429" s="985" t="s">
        <v>71</v>
      </c>
      <c r="F2429" s="989">
        <v>5000</v>
      </c>
      <c r="G2429" s="989"/>
      <c r="H2429" s="995"/>
      <c r="I2429" s="117"/>
    </row>
    <row r="2430" spans="1:9" ht="24">
      <c r="A2430" s="3"/>
      <c r="B2430" s="3"/>
      <c r="C2430" s="1505"/>
      <c r="D2430" s="986">
        <v>1810</v>
      </c>
      <c r="E2430" s="985" t="s">
        <v>595</v>
      </c>
      <c r="F2430" s="989">
        <v>87450</v>
      </c>
      <c r="G2430" s="989"/>
      <c r="H2430" s="995">
        <v>162763</v>
      </c>
      <c r="I2430" s="117"/>
    </row>
    <row r="2431" spans="1:9" ht="24">
      <c r="A2431" s="3"/>
      <c r="B2431" s="3"/>
      <c r="C2431" s="1505"/>
      <c r="D2431" s="986">
        <v>1947</v>
      </c>
      <c r="E2431" s="985" t="s">
        <v>73</v>
      </c>
      <c r="F2431" s="989">
        <v>2421</v>
      </c>
      <c r="G2431" s="989"/>
      <c r="H2431" s="995">
        <v>9269</v>
      </c>
      <c r="I2431" s="117"/>
    </row>
    <row r="2432" spans="1:9" ht="24">
      <c r="A2432" s="3"/>
      <c r="B2432" s="3"/>
      <c r="C2432" s="1505"/>
      <c r="D2432" s="986">
        <v>1978</v>
      </c>
      <c r="E2432" s="985" t="s">
        <v>74</v>
      </c>
      <c r="F2432" s="989">
        <v>18000</v>
      </c>
      <c r="G2432" s="989"/>
      <c r="H2432" s="995">
        <v>30193</v>
      </c>
      <c r="I2432" s="117"/>
    </row>
    <row r="2433" spans="1:9" ht="24">
      <c r="A2433" s="3"/>
      <c r="B2433" s="3"/>
      <c r="C2433" s="1505"/>
      <c r="D2433" s="986">
        <v>2363</v>
      </c>
      <c r="E2433" s="985" t="s">
        <v>72</v>
      </c>
      <c r="F2433" s="989">
        <v>20000</v>
      </c>
      <c r="G2433" s="989"/>
      <c r="H2433" s="995">
        <v>50323</v>
      </c>
      <c r="I2433" s="117"/>
    </row>
    <row r="2434" spans="1:9" ht="24">
      <c r="A2434" s="3"/>
      <c r="B2434" s="3"/>
      <c r="C2434" s="1505"/>
      <c r="D2434" s="986">
        <v>2347</v>
      </c>
      <c r="E2434" s="985" t="s">
        <v>458</v>
      </c>
      <c r="F2434" s="989">
        <v>4556</v>
      </c>
      <c r="G2434" s="989"/>
      <c r="H2434" s="995"/>
      <c r="I2434" s="117"/>
    </row>
    <row r="2435" spans="1:9" ht="24">
      <c r="A2435" s="3"/>
      <c r="B2435" s="3"/>
      <c r="C2435" s="1505"/>
      <c r="D2435" s="986">
        <v>2379</v>
      </c>
      <c r="E2435" s="985" t="s">
        <v>647</v>
      </c>
      <c r="F2435" s="989">
        <v>17064</v>
      </c>
      <c r="G2435" s="989"/>
      <c r="H2435" s="995">
        <v>22653</v>
      </c>
      <c r="I2435" s="117"/>
    </row>
    <row r="2436" spans="1:9" ht="24">
      <c r="A2436" s="3"/>
      <c r="B2436" s="3"/>
      <c r="C2436" s="1505"/>
      <c r="D2436" s="986"/>
      <c r="E2436" s="985"/>
      <c r="F2436" s="989"/>
      <c r="G2436" s="989"/>
      <c r="H2436" s="995"/>
      <c r="I2436" s="117"/>
    </row>
    <row r="2437" spans="1:9" ht="15.75">
      <c r="A2437" s="3"/>
      <c r="B2437" s="3"/>
      <c r="C2437" s="1506"/>
      <c r="D2437" s="986"/>
      <c r="E2437" s="985" t="s">
        <v>94</v>
      </c>
      <c r="F2437" s="989">
        <v>224346</v>
      </c>
      <c r="G2437" s="989" t="s">
        <v>94</v>
      </c>
      <c r="H2437" s="995">
        <v>383785</v>
      </c>
      <c r="I2437" s="992"/>
    </row>
    <row r="2438" spans="1:9" ht="15.75">
      <c r="A2438" s="3"/>
      <c r="B2438" s="3"/>
      <c r="C2438" s="7"/>
      <c r="D2438" s="986"/>
      <c r="E2438" s="987"/>
      <c r="F2438" s="994"/>
      <c r="G2438" s="994"/>
      <c r="H2438" s="1507"/>
      <c r="I2438" s="1508"/>
    </row>
    <row r="2439" spans="1:9" ht="15.75">
      <c r="A2439" s="15"/>
      <c r="B2439" s="15"/>
      <c r="C2439" s="167"/>
      <c r="D2439" s="996"/>
      <c r="E2439" s="169"/>
      <c r="F2439" s="170"/>
      <c r="G2439" s="170"/>
      <c r="H2439" s="171"/>
      <c r="I2439" s="167"/>
    </row>
    <row r="2441" spans="1:9" ht="18.75">
      <c r="A2441" s="1140" t="s">
        <v>12</v>
      </c>
      <c r="B2441" s="1140"/>
      <c r="C2441" s="1140"/>
      <c r="D2441" s="1141" t="s">
        <v>588</v>
      </c>
      <c r="E2441" s="1141"/>
      <c r="F2441" s="1141"/>
      <c r="G2441" s="990" t="s">
        <v>13</v>
      </c>
      <c r="H2441" s="990"/>
      <c r="I2441" s="990"/>
    </row>
    <row r="2442" spans="1:9" ht="81" customHeight="1">
      <c r="A2442" s="1351" t="s">
        <v>14</v>
      </c>
      <c r="B2442" s="1351"/>
      <c r="C2442" s="1351"/>
      <c r="D2442" s="1351"/>
      <c r="E2442" s="1351"/>
      <c r="F2442" s="1351"/>
      <c r="G2442" s="1351"/>
      <c r="H2442" s="1351"/>
      <c r="I2442" s="1351"/>
    </row>
    <row r="2443" spans="1:9" ht="15.75">
      <c r="A2443" s="1206" t="s">
        <v>23</v>
      </c>
      <c r="B2443" s="1206"/>
      <c r="C2443" s="1024">
        <v>45401</v>
      </c>
      <c r="D2443" s="1264"/>
      <c r="E2443" s="1206" t="s">
        <v>21</v>
      </c>
      <c r="F2443" s="1206"/>
      <c r="G2443" s="1219"/>
      <c r="H2443" s="1219"/>
      <c r="I2443" s="1219"/>
    </row>
    <row r="2444" spans="1:9" ht="15.75">
      <c r="A2444" s="1213" t="s">
        <v>26</v>
      </c>
      <c r="B2444" s="1213"/>
      <c r="C2444" s="1013" t="s">
        <v>27</v>
      </c>
      <c r="D2444" s="1531"/>
      <c r="E2444" s="1213" t="s">
        <v>20</v>
      </c>
      <c r="F2444" s="1213"/>
      <c r="G2444" s="1511">
        <v>45383</v>
      </c>
      <c r="H2444" s="1511"/>
      <c r="I2444" s="1511"/>
    </row>
    <row r="2445" spans="1:9" ht="15.75">
      <c r="A2445" s="1213" t="s">
        <v>15</v>
      </c>
      <c r="B2445" s="1213"/>
      <c r="C2445" s="1013" t="s">
        <v>17</v>
      </c>
      <c r="D2445" s="1531"/>
      <c r="E2445" s="1214" t="s">
        <v>18</v>
      </c>
      <c r="F2445" s="1215"/>
      <c r="G2445" s="1184" t="s">
        <v>775</v>
      </c>
      <c r="H2445" s="1184"/>
      <c r="I2445" s="1184"/>
    </row>
    <row r="2446" spans="1:9" ht="15.75">
      <c r="A2446" s="1213" t="s">
        <v>16</v>
      </c>
      <c r="B2446" s="1213"/>
      <c r="C2446" s="1013">
        <v>90006767</v>
      </c>
      <c r="D2446" s="1531"/>
      <c r="E2446" s="1206" t="s">
        <v>19</v>
      </c>
      <c r="F2446" s="1206"/>
      <c r="G2446" s="1191" t="s">
        <v>871</v>
      </c>
      <c r="H2446" s="1191"/>
      <c r="I2446" s="1191"/>
    </row>
    <row r="2447" spans="1:9" ht="15.75">
      <c r="A2447" s="1184" t="s">
        <v>0</v>
      </c>
      <c r="B2447" s="1184"/>
      <c r="C2447" s="33"/>
      <c r="D2447" s="1166"/>
      <c r="E2447" s="1018" t="s">
        <v>22</v>
      </c>
      <c r="F2447" s="1013" t="s">
        <v>58</v>
      </c>
      <c r="G2447" s="1013" t="s">
        <v>179</v>
      </c>
      <c r="H2447" s="1282" t="s">
        <v>175</v>
      </c>
      <c r="I2447" s="1282"/>
    </row>
    <row r="2448" spans="1:9" ht="15.75">
      <c r="A2448" s="1151" t="s">
        <v>1</v>
      </c>
      <c r="B2448" s="1153"/>
      <c r="C2448" s="1154"/>
      <c r="D2448" s="1155" t="s">
        <v>2</v>
      </c>
      <c r="E2448" s="1156"/>
      <c r="F2448" s="1156"/>
      <c r="G2448" s="1157"/>
      <c r="H2448" s="1022"/>
      <c r="I2448" s="97"/>
    </row>
    <row r="2449" spans="1:9" ht="15.75">
      <c r="A2449" s="1006" t="s">
        <v>1</v>
      </c>
      <c r="B2449" s="1013"/>
      <c r="C2449" s="1013"/>
      <c r="D2449" s="1023" t="s">
        <v>2</v>
      </c>
      <c r="E2449" s="1184" t="s">
        <v>7</v>
      </c>
      <c r="F2449" s="1184"/>
      <c r="G2449" s="1184"/>
      <c r="H2449" s="1019" t="s">
        <v>10</v>
      </c>
      <c r="I2449" s="1516" t="s">
        <v>11</v>
      </c>
    </row>
    <row r="2450" spans="1:9" ht="38.25">
      <c r="A2450" s="1007" t="s">
        <v>3</v>
      </c>
      <c r="B2450" s="1007" t="s">
        <v>4</v>
      </c>
      <c r="C2450" s="1009" t="s">
        <v>5</v>
      </c>
      <c r="D2450" s="1010" t="s">
        <v>6</v>
      </c>
      <c r="E2450" s="1184" t="s">
        <v>8</v>
      </c>
      <c r="F2450" s="1184"/>
      <c r="G2450" s="98" t="s">
        <v>9</v>
      </c>
      <c r="H2450" s="240">
        <v>45383</v>
      </c>
      <c r="I2450" s="1517"/>
    </row>
    <row r="2451" spans="1:9" ht="15.75">
      <c r="A2451" s="1518"/>
      <c r="B2451" s="1183"/>
      <c r="C2451" s="1533"/>
      <c r="D2451" s="1016" t="s">
        <v>29</v>
      </c>
      <c r="E2451" s="1191" t="s">
        <v>726</v>
      </c>
      <c r="F2451" s="1191"/>
      <c r="G2451" s="1019"/>
      <c r="H2451" s="1016"/>
      <c r="I2451" s="32"/>
    </row>
    <row r="2452" spans="1:9" ht="15.75">
      <c r="A2452" s="1519"/>
      <c r="B2452" s="1520"/>
      <c r="C2452" s="1505"/>
      <c r="D2452" s="29">
        <v>1</v>
      </c>
      <c r="E2452" s="1004" t="s">
        <v>30</v>
      </c>
      <c r="F2452" s="1002">
        <v>129230</v>
      </c>
      <c r="G2452" s="1002"/>
      <c r="H2452" s="1523"/>
      <c r="I2452" s="280"/>
    </row>
    <row r="2453" spans="1:9" ht="15.75">
      <c r="A2453" s="1519"/>
      <c r="B2453" s="1520"/>
      <c r="C2453" s="1505"/>
      <c r="D2453" s="1004">
        <v>1810</v>
      </c>
      <c r="E2453" s="1004" t="s">
        <v>595</v>
      </c>
      <c r="F2453" s="1002">
        <v>167085</v>
      </c>
      <c r="G2453" s="1002"/>
      <c r="H2453" s="1524"/>
      <c r="I2453" s="280"/>
    </row>
    <row r="2454" spans="1:9" ht="15.75">
      <c r="A2454" s="1519"/>
      <c r="B2454" s="1520"/>
      <c r="C2454" s="1505"/>
      <c r="D2454" s="1004">
        <v>2379</v>
      </c>
      <c r="E2454" s="1004" t="s">
        <v>647</v>
      </c>
      <c r="F2454" s="1002">
        <v>34762</v>
      </c>
      <c r="G2454" s="1002"/>
      <c r="H2454" s="1524"/>
      <c r="I2454" s="280"/>
    </row>
    <row r="2455" spans="1:9" ht="15.75">
      <c r="A2455" s="1519"/>
      <c r="B2455" s="1520"/>
      <c r="C2455" s="1505"/>
      <c r="D2455" s="1004"/>
      <c r="E2455" s="1004"/>
      <c r="F2455" s="1002"/>
      <c r="G2455" s="1002"/>
      <c r="H2455" s="1524"/>
      <c r="I2455" s="280"/>
    </row>
    <row r="2456" spans="1:9" ht="15.75">
      <c r="A2456" s="1519"/>
      <c r="B2456" s="1520"/>
      <c r="C2456" s="1505"/>
      <c r="D2456" s="1004"/>
      <c r="E2456" s="1004"/>
      <c r="F2456" s="1002"/>
      <c r="G2456" s="1002"/>
      <c r="H2456" s="1524"/>
      <c r="I2456" s="280"/>
    </row>
    <row r="2457" spans="1:9" ht="15.75">
      <c r="A2457" s="1519"/>
      <c r="B2457" s="1520"/>
      <c r="C2457" s="1505"/>
      <c r="D2457" s="1004"/>
      <c r="E2457" s="1004"/>
      <c r="F2457" s="1002"/>
      <c r="G2457" s="1002"/>
      <c r="H2457" s="1524"/>
      <c r="I2457" s="280"/>
    </row>
    <row r="2458" spans="1:9" ht="15.75">
      <c r="A2458" s="1519"/>
      <c r="B2458" s="1520"/>
      <c r="C2458" s="1505"/>
      <c r="D2458" s="1004"/>
      <c r="E2458" s="1004"/>
      <c r="F2458" s="1002"/>
      <c r="G2458" s="1002"/>
      <c r="H2458" s="1524"/>
      <c r="I2458" s="280"/>
    </row>
    <row r="2459" spans="1:9" ht="15.75">
      <c r="A2459" s="1519"/>
      <c r="B2459" s="1520"/>
      <c r="C2459" s="1505"/>
      <c r="D2459" s="1004"/>
      <c r="E2459" s="1004"/>
      <c r="F2459" s="1002"/>
      <c r="G2459" s="1002"/>
      <c r="H2459" s="1524"/>
      <c r="I2459" s="280"/>
    </row>
    <row r="2460" spans="1:9" ht="15.75">
      <c r="A2460" s="1519"/>
      <c r="B2460" s="1520"/>
      <c r="C2460" s="1505"/>
      <c r="D2460" s="1004"/>
      <c r="E2460" s="1004"/>
      <c r="F2460" s="1002"/>
      <c r="G2460" s="1002"/>
      <c r="H2460" s="1524"/>
      <c r="I2460" s="280"/>
    </row>
    <row r="2461" spans="1:9" ht="15.75">
      <c r="A2461" s="1519"/>
      <c r="B2461" s="1520"/>
      <c r="C2461" s="1505"/>
      <c r="D2461" s="1004"/>
      <c r="E2461" s="1004"/>
      <c r="F2461" s="1002"/>
      <c r="G2461" s="1002"/>
      <c r="H2461" s="1524"/>
      <c r="I2461" s="280"/>
    </row>
    <row r="2462" spans="1:9" ht="15.75">
      <c r="A2462" s="1519"/>
      <c r="B2462" s="1520"/>
      <c r="C2462" s="1505"/>
      <c r="D2462" s="1004"/>
      <c r="E2462" s="1004"/>
      <c r="F2462" s="1002"/>
      <c r="G2462" s="1002"/>
      <c r="H2462" s="1524"/>
      <c r="I2462" s="280"/>
    </row>
    <row r="2463" spans="1:9" ht="15.75">
      <c r="A2463" s="1519"/>
      <c r="B2463" s="1520"/>
      <c r="C2463" s="1505"/>
      <c r="D2463" s="1004"/>
      <c r="E2463" s="1004"/>
      <c r="F2463" s="1002"/>
      <c r="G2463" s="1002"/>
      <c r="H2463" s="1524"/>
      <c r="I2463" s="280"/>
    </row>
    <row r="2464" spans="1:9" ht="15.75">
      <c r="A2464" s="1519"/>
      <c r="B2464" s="1520"/>
      <c r="C2464" s="1505"/>
      <c r="D2464" s="1004"/>
      <c r="E2464" s="1004"/>
      <c r="F2464" s="1002"/>
      <c r="G2464" s="1002"/>
      <c r="H2464" s="1525"/>
      <c r="I2464" s="280"/>
    </row>
    <row r="2465" spans="1:9" ht="15.75">
      <c r="A2465" s="1521"/>
      <c r="B2465" s="1522"/>
      <c r="C2465" s="1506"/>
      <c r="D2465" s="1004"/>
      <c r="E2465" s="1005"/>
      <c r="F2465" s="1017"/>
      <c r="G2465" s="1017"/>
      <c r="H2465" s="1004"/>
      <c r="I2465" s="60"/>
    </row>
    <row r="2466" spans="1:9" ht="23.25">
      <c r="A2466" s="175"/>
      <c r="B2466" s="175"/>
      <c r="C2466" s="176"/>
      <c r="D2466" s="1025"/>
      <c r="E2466" s="169"/>
      <c r="F2466" s="170"/>
      <c r="G2466" s="170"/>
      <c r="H2466" s="170"/>
      <c r="I2466" s="170"/>
    </row>
    <row r="2467" spans="1:9" ht="18.75">
      <c r="A2467" s="1140" t="s">
        <v>12</v>
      </c>
      <c r="B2467" s="1140"/>
      <c r="C2467" s="1140"/>
      <c r="D2467" s="1141" t="s">
        <v>25</v>
      </c>
      <c r="E2467" s="1141"/>
      <c r="F2467" s="1141"/>
      <c r="G2467" s="1012" t="s">
        <v>13</v>
      </c>
      <c r="H2467" s="1012"/>
      <c r="I2467" s="170"/>
    </row>
    <row r="2470" spans="1:9" ht="81" customHeight="1">
      <c r="A2470" s="1351" t="s">
        <v>14</v>
      </c>
      <c r="B2470" s="1351"/>
      <c r="C2470" s="1351"/>
      <c r="D2470" s="1351"/>
      <c r="E2470" s="1351"/>
      <c r="F2470" s="1351"/>
      <c r="G2470" s="1351"/>
      <c r="H2470" s="1351"/>
      <c r="I2470" s="1351"/>
    </row>
    <row r="2471" spans="1:9" ht="15.75">
      <c r="A2471" s="1206" t="s">
        <v>23</v>
      </c>
      <c r="B2471" s="1206"/>
      <c r="C2471" s="1024">
        <v>45401</v>
      </c>
      <c r="D2471" s="1264"/>
      <c r="E2471" s="1206" t="s">
        <v>21</v>
      </c>
      <c r="F2471" s="1206"/>
      <c r="G2471" s="1219"/>
      <c r="H2471" s="1219"/>
      <c r="I2471" s="1219"/>
    </row>
    <row r="2472" spans="1:9" ht="15.75">
      <c r="A2472" s="1213" t="s">
        <v>26</v>
      </c>
      <c r="B2472" s="1213"/>
      <c r="C2472" s="1013" t="s">
        <v>27</v>
      </c>
      <c r="D2472" s="1531"/>
      <c r="E2472" s="1213" t="s">
        <v>20</v>
      </c>
      <c r="F2472" s="1213"/>
      <c r="G2472" s="1511">
        <v>45383</v>
      </c>
      <c r="H2472" s="1511"/>
      <c r="I2472" s="1511"/>
    </row>
    <row r="2473" spans="1:9" ht="15.75">
      <c r="A2473" s="1213" t="s">
        <v>15</v>
      </c>
      <c r="B2473" s="1213"/>
      <c r="C2473" s="1013" t="s">
        <v>17</v>
      </c>
      <c r="D2473" s="1531"/>
      <c r="E2473" s="1214" t="s">
        <v>18</v>
      </c>
      <c r="F2473" s="1215"/>
      <c r="G2473" s="1184" t="s">
        <v>776</v>
      </c>
      <c r="H2473" s="1184"/>
      <c r="I2473" s="1184"/>
    </row>
    <row r="2474" spans="1:9" ht="15.75">
      <c r="A2474" s="1213" t="s">
        <v>16</v>
      </c>
      <c r="B2474" s="1213"/>
      <c r="C2474" s="1013">
        <v>90009207</v>
      </c>
      <c r="D2474" s="1531"/>
      <c r="E2474" s="1206" t="s">
        <v>19</v>
      </c>
      <c r="F2474" s="1206"/>
      <c r="G2474" s="1191" t="s">
        <v>677</v>
      </c>
      <c r="H2474" s="1191"/>
      <c r="I2474" s="1191"/>
    </row>
    <row r="2475" spans="1:9" ht="15.75">
      <c r="A2475" s="1184" t="s">
        <v>0</v>
      </c>
      <c r="B2475" s="1184"/>
      <c r="C2475" s="33"/>
      <c r="D2475" s="1166"/>
      <c r="E2475" s="1018" t="s">
        <v>22</v>
      </c>
      <c r="F2475" s="1013" t="s">
        <v>58</v>
      </c>
      <c r="G2475" s="1013" t="s">
        <v>179</v>
      </c>
      <c r="H2475" s="1282" t="s">
        <v>175</v>
      </c>
      <c r="I2475" s="1282"/>
    </row>
    <row r="2476" spans="1:9" ht="15.75">
      <c r="A2476" s="1151" t="s">
        <v>1</v>
      </c>
      <c r="B2476" s="1153"/>
      <c r="C2476" s="1154"/>
      <c r="D2476" s="1155" t="s">
        <v>2</v>
      </c>
      <c r="E2476" s="1156"/>
      <c r="F2476" s="1156"/>
      <c r="G2476" s="1157"/>
      <c r="H2476" s="1022"/>
      <c r="I2476" s="97"/>
    </row>
    <row r="2477" spans="1:9" ht="15.75">
      <c r="A2477" s="1006" t="s">
        <v>1</v>
      </c>
      <c r="B2477" s="1013"/>
      <c r="C2477" s="1013"/>
      <c r="D2477" s="1023" t="s">
        <v>2</v>
      </c>
      <c r="E2477" s="1184" t="s">
        <v>7</v>
      </c>
      <c r="F2477" s="1184"/>
      <c r="G2477" s="1184"/>
      <c r="H2477" s="1019" t="s">
        <v>10</v>
      </c>
      <c r="I2477" s="1516" t="s">
        <v>11</v>
      </c>
    </row>
    <row r="2478" spans="1:9" ht="38.25">
      <c r="A2478" s="1007" t="s">
        <v>3</v>
      </c>
      <c r="B2478" s="1007" t="s">
        <v>4</v>
      </c>
      <c r="C2478" s="1009" t="s">
        <v>5</v>
      </c>
      <c r="D2478" s="1010" t="s">
        <v>6</v>
      </c>
      <c r="E2478" s="1184" t="s">
        <v>8</v>
      </c>
      <c r="F2478" s="1184"/>
      <c r="G2478" s="98" t="s">
        <v>9</v>
      </c>
      <c r="H2478" s="240">
        <v>44621</v>
      </c>
      <c r="I2478" s="1517"/>
    </row>
    <row r="2479" spans="1:9" ht="15.75">
      <c r="A2479" s="1518"/>
      <c r="B2479" s="1183"/>
      <c r="C2479" s="1533"/>
      <c r="D2479" s="1016" t="s">
        <v>29</v>
      </c>
      <c r="E2479" s="1191" t="s">
        <v>726</v>
      </c>
      <c r="F2479" s="1191"/>
      <c r="G2479" s="1019"/>
      <c r="H2479" s="1016"/>
      <c r="I2479" s="32"/>
    </row>
    <row r="2480" spans="1:9" ht="15.75">
      <c r="A2480" s="1519"/>
      <c r="B2480" s="1520"/>
      <c r="C2480" s="1505"/>
      <c r="D2480" s="29">
        <v>1</v>
      </c>
      <c r="E2480" s="1004" t="s">
        <v>30</v>
      </c>
      <c r="F2480" s="1002">
        <v>129230</v>
      </c>
      <c r="G2480" s="1002"/>
      <c r="H2480" s="1523"/>
      <c r="I2480" s="280"/>
    </row>
    <row r="2481" spans="1:9" ht="15.75">
      <c r="A2481" s="1519"/>
      <c r="B2481" s="1520"/>
      <c r="C2481" s="1505"/>
      <c r="D2481" s="1004">
        <v>1810</v>
      </c>
      <c r="E2481" s="1004" t="s">
        <v>595</v>
      </c>
      <c r="F2481" s="1002">
        <v>167085</v>
      </c>
      <c r="G2481" s="1002"/>
      <c r="H2481" s="1524"/>
      <c r="I2481" s="280"/>
    </row>
    <row r="2482" spans="1:9" ht="15.75">
      <c r="A2482" s="1519"/>
      <c r="B2482" s="1520"/>
      <c r="C2482" s="1505"/>
      <c r="D2482" s="1004">
        <v>2379</v>
      </c>
      <c r="E2482" s="1004" t="s">
        <v>647</v>
      </c>
      <c r="F2482" s="1002">
        <v>42889</v>
      </c>
      <c r="G2482" s="1002"/>
      <c r="H2482" s="1524"/>
      <c r="I2482" s="280"/>
    </row>
    <row r="2483" spans="1:9" ht="15.75">
      <c r="A2483" s="1519"/>
      <c r="B2483" s="1520"/>
      <c r="C2483" s="1505"/>
      <c r="D2483" s="1004"/>
      <c r="E2483" s="1004"/>
      <c r="F2483" s="1002"/>
      <c r="G2483" s="1002"/>
      <c r="H2483" s="1524"/>
      <c r="I2483" s="280"/>
    </row>
    <row r="2484" spans="1:9" ht="15.75">
      <c r="A2484" s="1519"/>
      <c r="B2484" s="1520"/>
      <c r="C2484" s="1505"/>
      <c r="D2484" s="1004"/>
      <c r="E2484" s="1004"/>
      <c r="F2484" s="1002"/>
      <c r="G2484" s="1002"/>
      <c r="H2484" s="1524"/>
      <c r="I2484" s="280"/>
    </row>
    <row r="2485" spans="1:9" ht="15.75">
      <c r="A2485" s="1519"/>
      <c r="B2485" s="1520"/>
      <c r="C2485" s="1505"/>
      <c r="D2485" s="1004"/>
      <c r="E2485" s="1004"/>
      <c r="F2485" s="1002"/>
      <c r="G2485" s="1002"/>
      <c r="H2485" s="1524"/>
      <c r="I2485" s="280"/>
    </row>
    <row r="2486" spans="1:9" ht="15.75">
      <c r="A2486" s="1519"/>
      <c r="B2486" s="1520"/>
      <c r="C2486" s="1505"/>
      <c r="D2486" s="1004"/>
      <c r="E2486" s="1004"/>
      <c r="F2486" s="1002"/>
      <c r="G2486" s="1002"/>
      <c r="H2486" s="1524"/>
      <c r="I2486" s="280"/>
    </row>
    <row r="2487" spans="1:9" ht="15.75">
      <c r="A2487" s="1519"/>
      <c r="B2487" s="1520"/>
      <c r="C2487" s="1505"/>
      <c r="D2487" s="1004"/>
      <c r="E2487" s="1004"/>
      <c r="F2487" s="1002"/>
      <c r="G2487" s="1002"/>
      <c r="H2487" s="1524"/>
      <c r="I2487" s="280"/>
    </row>
    <row r="2488" spans="1:9" ht="15.75">
      <c r="A2488" s="1519"/>
      <c r="B2488" s="1520"/>
      <c r="C2488" s="1505"/>
      <c r="D2488" s="1004"/>
      <c r="E2488" s="1004"/>
      <c r="F2488" s="1002"/>
      <c r="G2488" s="1002"/>
      <c r="H2488" s="1524"/>
      <c r="I2488" s="280"/>
    </row>
    <row r="2489" spans="1:9" ht="15.75">
      <c r="A2489" s="1519"/>
      <c r="B2489" s="1520"/>
      <c r="C2489" s="1505"/>
      <c r="D2489" s="1004"/>
      <c r="E2489" s="1004"/>
      <c r="F2489" s="1002"/>
      <c r="G2489" s="1002"/>
      <c r="H2489" s="1524"/>
      <c r="I2489" s="280"/>
    </row>
    <row r="2490" spans="1:9" ht="15.75">
      <c r="A2490" s="1519"/>
      <c r="B2490" s="1520"/>
      <c r="C2490" s="1505"/>
      <c r="D2490" s="1004"/>
      <c r="E2490" s="1004"/>
      <c r="F2490" s="1002"/>
      <c r="G2490" s="1002"/>
      <c r="H2490" s="1524"/>
      <c r="I2490" s="280"/>
    </row>
    <row r="2491" spans="1:9" ht="15.75">
      <c r="A2491" s="1519"/>
      <c r="B2491" s="1520"/>
      <c r="C2491" s="1505"/>
      <c r="D2491" s="1004"/>
      <c r="E2491" s="1004"/>
      <c r="F2491" s="1002"/>
      <c r="G2491" s="1002"/>
      <c r="H2491" s="1524"/>
      <c r="I2491" s="280"/>
    </row>
    <row r="2492" spans="1:9" ht="15.75">
      <c r="A2492" s="1519"/>
      <c r="B2492" s="1520"/>
      <c r="C2492" s="1505"/>
      <c r="D2492" s="1004"/>
      <c r="E2492" s="1004"/>
      <c r="F2492" s="1002"/>
      <c r="G2492" s="1002"/>
      <c r="H2492" s="1525"/>
      <c r="I2492" s="280"/>
    </row>
    <row r="2493" spans="1:9" ht="15.75">
      <c r="A2493" s="1521"/>
      <c r="B2493" s="1522"/>
      <c r="C2493" s="1506"/>
      <c r="D2493" s="1004"/>
      <c r="E2493" s="1005"/>
      <c r="F2493" s="1017"/>
      <c r="G2493" s="1017"/>
      <c r="H2493" s="1004"/>
      <c r="I2493" s="60"/>
    </row>
    <row r="2494" spans="1:9" ht="23.25">
      <c r="A2494" s="175"/>
      <c r="B2494" s="175"/>
      <c r="C2494" s="176"/>
      <c r="D2494" s="1025"/>
      <c r="E2494" s="169"/>
      <c r="F2494" s="170"/>
      <c r="G2494" s="170"/>
      <c r="H2494" s="170"/>
      <c r="I2494" s="170"/>
    </row>
    <row r="2495" spans="1:9" ht="18.75">
      <c r="A2495" s="1140" t="s">
        <v>12</v>
      </c>
      <c r="B2495" s="1140"/>
      <c r="C2495" s="1140"/>
      <c r="D2495" s="1141" t="s">
        <v>25</v>
      </c>
      <c r="E2495" s="1141"/>
      <c r="F2495" s="1141"/>
      <c r="G2495" s="1012" t="s">
        <v>13</v>
      </c>
      <c r="H2495" s="1012"/>
      <c r="I2495" s="170"/>
    </row>
    <row r="2498" spans="1:9" ht="64.5" customHeight="1">
      <c r="A2498" s="1510" t="s">
        <v>685</v>
      </c>
      <c r="B2498" s="1510"/>
      <c r="C2498" s="1510"/>
      <c r="D2498" s="1510"/>
      <c r="E2498" s="1510"/>
      <c r="F2498" s="1510"/>
      <c r="G2498" s="1510"/>
      <c r="H2498" s="1510"/>
      <c r="I2498" s="1510"/>
    </row>
    <row r="2499" spans="1:9" ht="15.75">
      <c r="A2499" s="1160" t="s">
        <v>23</v>
      </c>
      <c r="B2499" s="1160"/>
      <c r="C2499" s="166">
        <v>45391</v>
      </c>
      <c r="D2499" s="10"/>
      <c r="E2499" s="1206" t="s">
        <v>21</v>
      </c>
      <c r="F2499" s="1206"/>
      <c r="G2499" s="1219"/>
      <c r="H2499" s="1219"/>
      <c r="I2499" s="1219"/>
    </row>
    <row r="2500" spans="1:9" ht="15.75">
      <c r="A2500" s="1213" t="s">
        <v>26</v>
      </c>
      <c r="B2500" s="1213"/>
      <c r="C2500" s="1013" t="s">
        <v>27</v>
      </c>
      <c r="D2500" s="12"/>
      <c r="E2500" s="1213" t="s">
        <v>20</v>
      </c>
      <c r="F2500" s="1213"/>
      <c r="G2500" s="1511">
        <v>45383</v>
      </c>
      <c r="H2500" s="1511"/>
      <c r="I2500" s="1511"/>
    </row>
    <row r="2501" spans="1:9" ht="15.75">
      <c r="A2501" s="1213" t="s">
        <v>15</v>
      </c>
      <c r="B2501" s="1213"/>
      <c r="C2501" s="1013" t="s">
        <v>17</v>
      </c>
      <c r="D2501" s="12"/>
      <c r="E2501" s="1214" t="s">
        <v>18</v>
      </c>
      <c r="F2501" s="1215"/>
      <c r="G2501" s="1184" t="s">
        <v>777</v>
      </c>
      <c r="H2501" s="1184"/>
      <c r="I2501" s="1184"/>
    </row>
    <row r="2502" spans="1:9" ht="15.75">
      <c r="A2502" s="1213" t="s">
        <v>16</v>
      </c>
      <c r="B2502" s="1213"/>
      <c r="C2502" s="1013">
        <v>90018929</v>
      </c>
      <c r="D2502" s="10"/>
      <c r="E2502" s="1206" t="s">
        <v>19</v>
      </c>
      <c r="F2502" s="1206"/>
      <c r="G2502" s="1191" t="s">
        <v>689</v>
      </c>
      <c r="H2502" s="1191"/>
      <c r="I2502" s="1191"/>
    </row>
    <row r="2503" spans="1:9" ht="15.75">
      <c r="A2503" s="1184" t="s">
        <v>0</v>
      </c>
      <c r="B2503" s="1184"/>
      <c r="C2503" s="33"/>
      <c r="D2503" s="8"/>
      <c r="E2503" s="1018" t="s">
        <v>22</v>
      </c>
      <c r="F2503" s="1013" t="s">
        <v>282</v>
      </c>
      <c r="G2503" s="1018" t="s">
        <v>179</v>
      </c>
      <c r="H2503" s="1282" t="s">
        <v>175</v>
      </c>
      <c r="I2503" s="1282"/>
    </row>
    <row r="2504" spans="1:9" ht="15.75">
      <c r="A2504" s="1151" t="s">
        <v>1</v>
      </c>
      <c r="B2504" s="1153"/>
      <c r="C2504" s="1154"/>
      <c r="D2504" s="1512" t="s">
        <v>2</v>
      </c>
      <c r="E2504" s="1512"/>
      <c r="F2504" s="1512"/>
      <c r="G2504" s="1512"/>
      <c r="H2504" s="1513" t="s">
        <v>10</v>
      </c>
      <c r="I2504" s="1513" t="s">
        <v>11</v>
      </c>
    </row>
    <row r="2505" spans="1:9" ht="15.75">
      <c r="A2505" s="1161" t="s">
        <v>3</v>
      </c>
      <c r="B2505" s="1161" t="s">
        <v>4</v>
      </c>
      <c r="C2505" s="1163" t="s">
        <v>5</v>
      </c>
      <c r="D2505" s="1401" t="s">
        <v>6</v>
      </c>
      <c r="E2505" s="1184" t="s">
        <v>7</v>
      </c>
      <c r="F2505" s="1184"/>
      <c r="G2505" s="1184"/>
      <c r="H2505" s="1513"/>
      <c r="I2505" s="1513"/>
    </row>
    <row r="2506" spans="1:9" ht="15.75">
      <c r="A2506" s="1162"/>
      <c r="B2506" s="1162"/>
      <c r="C2506" s="1164"/>
      <c r="D2506" s="1191"/>
      <c r="E2506" s="1184" t="s">
        <v>8</v>
      </c>
      <c r="F2506" s="1184"/>
      <c r="G2506" s="98" t="s">
        <v>9</v>
      </c>
      <c r="H2506" s="1513"/>
      <c r="I2506" s="1513"/>
    </row>
    <row r="2507" spans="1:9" ht="15.75">
      <c r="A2507" s="1008"/>
      <c r="B2507" s="1008"/>
      <c r="C2507" s="1013"/>
      <c r="D2507" s="1016"/>
      <c r="E2507" s="98"/>
      <c r="F2507" s="98"/>
      <c r="G2507" s="1499"/>
      <c r="H2507" s="1190"/>
      <c r="I2507" s="1500"/>
    </row>
    <row r="2508" spans="1:9" ht="15.75">
      <c r="A2508" s="3"/>
      <c r="B2508" s="3"/>
      <c r="C2508" s="1514" t="s">
        <v>778</v>
      </c>
      <c r="D2508" s="1016" t="s">
        <v>29</v>
      </c>
      <c r="E2508" s="1148" t="s">
        <v>692</v>
      </c>
      <c r="F2508" s="1283"/>
      <c r="G2508" s="1501"/>
      <c r="H2508" s="1502"/>
      <c r="I2508" s="1503"/>
    </row>
    <row r="2509" spans="1:9" ht="15.75">
      <c r="A2509" s="3"/>
      <c r="B2509" s="3"/>
      <c r="C2509" s="1505"/>
      <c r="D2509" s="29">
        <v>1</v>
      </c>
      <c r="E2509" s="1003" t="s">
        <v>665</v>
      </c>
      <c r="F2509" s="1011">
        <v>29050</v>
      </c>
      <c r="G2509" s="1011"/>
      <c r="H2509" s="1002"/>
      <c r="I2509" s="1016"/>
    </row>
    <row r="2510" spans="1:9" ht="24">
      <c r="A2510" s="3"/>
      <c r="B2510" s="3"/>
      <c r="C2510" s="1505"/>
      <c r="D2510" s="1004">
        <v>1001</v>
      </c>
      <c r="E2510" s="1003" t="s">
        <v>31</v>
      </c>
      <c r="F2510" s="1011">
        <v>2384</v>
      </c>
      <c r="G2510" s="1011"/>
      <c r="H2510" s="1002"/>
      <c r="I2510" s="117"/>
    </row>
    <row r="2511" spans="1:9" ht="24">
      <c r="A2511" s="3"/>
      <c r="B2511" s="3"/>
      <c r="C2511" s="1505"/>
      <c r="D2511" s="1004">
        <v>1210</v>
      </c>
      <c r="E2511" s="1003" t="s">
        <v>71</v>
      </c>
      <c r="F2511" s="1011">
        <v>1932</v>
      </c>
      <c r="G2511" s="1011"/>
      <c r="H2511" s="1002"/>
      <c r="I2511" s="117"/>
    </row>
    <row r="2512" spans="1:9" ht="24">
      <c r="A2512" s="3"/>
      <c r="B2512" s="3"/>
      <c r="C2512" s="1505"/>
      <c r="D2512" s="1004">
        <v>1810</v>
      </c>
      <c r="E2512" s="1003" t="s">
        <v>595</v>
      </c>
      <c r="F2512" s="1011">
        <v>30835</v>
      </c>
      <c r="G2512" s="1011"/>
      <c r="H2512" s="1002"/>
      <c r="I2512" s="117"/>
    </row>
    <row r="2513" spans="1:9" ht="24">
      <c r="A2513" s="3"/>
      <c r="B2513" s="3"/>
      <c r="C2513" s="1505"/>
      <c r="D2513" s="1004">
        <v>1978</v>
      </c>
      <c r="E2513" s="1003" t="s">
        <v>74</v>
      </c>
      <c r="F2513" s="1011">
        <v>9000</v>
      </c>
      <c r="G2513" s="1011"/>
      <c r="H2513" s="1002"/>
      <c r="I2513" s="117"/>
    </row>
    <row r="2514" spans="1:9" ht="24">
      <c r="A2514" s="3"/>
      <c r="B2514" s="3"/>
      <c r="C2514" s="1505"/>
      <c r="D2514" s="1004">
        <v>2363</v>
      </c>
      <c r="E2514" s="1003" t="s">
        <v>72</v>
      </c>
      <c r="F2514" s="1011">
        <v>12000</v>
      </c>
      <c r="G2514" s="1011"/>
      <c r="H2514" s="1002"/>
      <c r="I2514" s="117"/>
    </row>
    <row r="2515" spans="1:9" ht="24">
      <c r="A2515" s="3"/>
      <c r="B2515" s="3"/>
      <c r="C2515" s="1505"/>
      <c r="D2515" s="1004">
        <v>2378</v>
      </c>
      <c r="E2515" s="1003" t="s">
        <v>647</v>
      </c>
      <c r="F2515" s="1011">
        <v>9849</v>
      </c>
      <c r="G2515" s="1011"/>
      <c r="H2515" s="1002"/>
      <c r="I2515" s="117"/>
    </row>
    <row r="2516" spans="1:9" ht="24">
      <c r="A2516" s="3"/>
      <c r="B2516" s="3"/>
      <c r="C2516" s="1505"/>
      <c r="D2516" s="1004"/>
      <c r="E2516" s="1003"/>
      <c r="F2516" s="1011"/>
      <c r="G2516" s="1011"/>
      <c r="H2516" s="1002"/>
      <c r="I2516" s="117"/>
    </row>
    <row r="2517" spans="1:9" ht="24">
      <c r="A2517" s="3"/>
      <c r="B2517" s="3"/>
      <c r="C2517" s="1505"/>
      <c r="D2517" s="1004"/>
      <c r="E2517" s="1003"/>
      <c r="F2517" s="1011"/>
      <c r="G2517" s="1011"/>
      <c r="H2517" s="1002"/>
      <c r="I2517" s="117"/>
    </row>
    <row r="2518" spans="1:9" ht="24">
      <c r="A2518" s="3"/>
      <c r="B2518" s="3"/>
      <c r="C2518" s="1505"/>
      <c r="D2518" s="1004"/>
      <c r="E2518" s="1003"/>
      <c r="F2518" s="1011"/>
      <c r="G2518" s="1011"/>
      <c r="H2518" s="1002"/>
      <c r="I2518" s="117"/>
    </row>
    <row r="2519" spans="1:9" ht="15.75">
      <c r="A2519" s="3"/>
      <c r="B2519" s="3"/>
      <c r="C2519" s="1506"/>
      <c r="D2519" s="1004"/>
      <c r="E2519" s="1003"/>
      <c r="F2519" s="1011"/>
      <c r="G2519" s="1011"/>
      <c r="H2519" s="1002"/>
      <c r="I2519" s="1016"/>
    </row>
    <row r="2520" spans="1:9" ht="15.75">
      <c r="A2520" s="3"/>
      <c r="B2520" s="3"/>
      <c r="C2520" s="7"/>
      <c r="D2520" s="1004"/>
      <c r="E2520" s="1005"/>
      <c r="F2520" s="1017"/>
      <c r="G2520" s="1017"/>
      <c r="H2520" s="1507"/>
      <c r="I2520" s="1508"/>
    </row>
    <row r="2521" spans="1:9" ht="15.75">
      <c r="A2521" s="15"/>
      <c r="B2521" s="15"/>
      <c r="C2521" s="167"/>
      <c r="D2521" s="1025"/>
      <c r="E2521" s="169"/>
      <c r="F2521" s="170"/>
      <c r="G2521" s="170"/>
      <c r="H2521" s="171"/>
      <c r="I2521" s="167"/>
    </row>
    <row r="2523" spans="1:9" ht="18.75">
      <c r="A2523" s="1140" t="s">
        <v>12</v>
      </c>
      <c r="B2523" s="1140"/>
      <c r="C2523" s="1140"/>
      <c r="D2523" s="1141" t="s">
        <v>25</v>
      </c>
      <c r="E2523" s="1141"/>
      <c r="F2523" s="1141"/>
      <c r="G2523" s="1012" t="s">
        <v>13</v>
      </c>
      <c r="H2523" s="1012"/>
      <c r="I2523" s="1012"/>
    </row>
    <row r="2525" spans="1:9" ht="66.75" customHeight="1">
      <c r="A2525" s="1510" t="s">
        <v>685</v>
      </c>
      <c r="B2525" s="1510"/>
      <c r="C2525" s="1510"/>
      <c r="D2525" s="1510"/>
      <c r="E2525" s="1510"/>
      <c r="F2525" s="1510"/>
      <c r="G2525" s="1510"/>
      <c r="H2525" s="1510"/>
      <c r="I2525" s="1510"/>
    </row>
    <row r="2526" spans="1:9" ht="15.75">
      <c r="A2526" s="1160" t="s">
        <v>23</v>
      </c>
      <c r="B2526" s="1160"/>
      <c r="C2526" s="166">
        <v>45391</v>
      </c>
      <c r="D2526" s="10"/>
      <c r="E2526" s="1206" t="s">
        <v>21</v>
      </c>
      <c r="F2526" s="1206"/>
      <c r="G2526" s="1219"/>
      <c r="H2526" s="1219"/>
      <c r="I2526" s="1219"/>
    </row>
    <row r="2527" spans="1:9" ht="15.75">
      <c r="A2527" s="1213" t="s">
        <v>26</v>
      </c>
      <c r="B2527" s="1213"/>
      <c r="C2527" s="1013" t="s">
        <v>27</v>
      </c>
      <c r="D2527" s="12"/>
      <c r="E2527" s="1213" t="s">
        <v>20</v>
      </c>
      <c r="F2527" s="1213"/>
      <c r="G2527" s="1511">
        <v>45383</v>
      </c>
      <c r="H2527" s="1511"/>
      <c r="I2527" s="1511"/>
    </row>
    <row r="2528" spans="1:9" ht="15.75">
      <c r="A2528" s="1213" t="s">
        <v>15</v>
      </c>
      <c r="B2528" s="1213"/>
      <c r="C2528" s="1013" t="s">
        <v>17</v>
      </c>
      <c r="D2528" s="12"/>
      <c r="E2528" s="1214" t="s">
        <v>18</v>
      </c>
      <c r="F2528" s="1215"/>
      <c r="G2528" s="1184" t="s">
        <v>779</v>
      </c>
      <c r="H2528" s="1184"/>
      <c r="I2528" s="1184"/>
    </row>
    <row r="2529" spans="1:9" ht="15.75">
      <c r="A2529" s="1213" t="s">
        <v>16</v>
      </c>
      <c r="B2529" s="1213"/>
      <c r="C2529" s="1013">
        <v>90130391</v>
      </c>
      <c r="D2529" s="10"/>
      <c r="E2529" s="1206" t="s">
        <v>19</v>
      </c>
      <c r="F2529" s="1206"/>
      <c r="G2529" s="1191" t="s">
        <v>780</v>
      </c>
      <c r="H2529" s="1191"/>
      <c r="I2529" s="1191"/>
    </row>
    <row r="2530" spans="1:9" ht="15.75">
      <c r="A2530" s="1184" t="s">
        <v>0</v>
      </c>
      <c r="B2530" s="1184"/>
      <c r="C2530" s="33"/>
      <c r="D2530" s="8"/>
      <c r="E2530" s="1018" t="s">
        <v>22</v>
      </c>
      <c r="F2530" s="1013" t="s">
        <v>87</v>
      </c>
      <c r="G2530" s="1018" t="s">
        <v>179</v>
      </c>
      <c r="H2530" s="1282" t="s">
        <v>175</v>
      </c>
      <c r="I2530" s="1282"/>
    </row>
    <row r="2531" spans="1:9" ht="15.75">
      <c r="A2531" s="1151" t="s">
        <v>1</v>
      </c>
      <c r="B2531" s="1153"/>
      <c r="C2531" s="1154"/>
      <c r="D2531" s="1512" t="s">
        <v>2</v>
      </c>
      <c r="E2531" s="1512"/>
      <c r="F2531" s="1512"/>
      <c r="G2531" s="1512"/>
      <c r="H2531" s="1513" t="s">
        <v>10</v>
      </c>
      <c r="I2531" s="1513" t="s">
        <v>11</v>
      </c>
    </row>
    <row r="2532" spans="1:9" ht="15.75">
      <c r="A2532" s="1161" t="s">
        <v>3</v>
      </c>
      <c r="B2532" s="1161" t="s">
        <v>4</v>
      </c>
      <c r="C2532" s="1163" t="s">
        <v>5</v>
      </c>
      <c r="D2532" s="1401" t="s">
        <v>6</v>
      </c>
      <c r="E2532" s="1184" t="s">
        <v>7</v>
      </c>
      <c r="F2532" s="1184"/>
      <c r="G2532" s="1184"/>
      <c r="H2532" s="1513"/>
      <c r="I2532" s="1513"/>
    </row>
    <row r="2533" spans="1:9" ht="15.75">
      <c r="A2533" s="1162"/>
      <c r="B2533" s="1162"/>
      <c r="C2533" s="1164"/>
      <c r="D2533" s="1191"/>
      <c r="E2533" s="1184" t="s">
        <v>8</v>
      </c>
      <c r="F2533" s="1184"/>
      <c r="G2533" s="98" t="s">
        <v>9</v>
      </c>
      <c r="H2533" s="1513"/>
      <c r="I2533" s="1513"/>
    </row>
    <row r="2534" spans="1:9" ht="15.75">
      <c r="A2534" s="1008"/>
      <c r="B2534" s="1008"/>
      <c r="C2534" s="1013"/>
      <c r="D2534" s="1016"/>
      <c r="E2534" s="98"/>
      <c r="F2534" s="98"/>
      <c r="G2534" s="1499"/>
      <c r="H2534" s="1190"/>
      <c r="I2534" s="1500"/>
    </row>
    <row r="2535" spans="1:9" ht="15.75">
      <c r="A2535" s="3"/>
      <c r="B2535" s="3"/>
      <c r="C2535" s="1514" t="s">
        <v>781</v>
      </c>
      <c r="D2535" s="1016" t="s">
        <v>29</v>
      </c>
      <c r="E2535" s="1148" t="s">
        <v>692</v>
      </c>
      <c r="F2535" s="1283"/>
      <c r="G2535" s="1501"/>
      <c r="H2535" s="1502"/>
      <c r="I2535" s="1503"/>
    </row>
    <row r="2536" spans="1:9" ht="15.75">
      <c r="A2536" s="3"/>
      <c r="B2536" s="3"/>
      <c r="C2536" s="1505"/>
      <c r="D2536" s="29">
        <v>1</v>
      </c>
      <c r="E2536" s="1003" t="s">
        <v>665</v>
      </c>
      <c r="F2536" s="1011">
        <v>16000</v>
      </c>
      <c r="G2536" s="1011"/>
      <c r="H2536" s="1002"/>
      <c r="I2536" s="1016"/>
    </row>
    <row r="2537" spans="1:9" ht="24">
      <c r="A2537" s="3"/>
      <c r="B2537" s="3"/>
      <c r="C2537" s="1505"/>
      <c r="D2537" s="1004">
        <v>1001</v>
      </c>
      <c r="E2537" s="1003" t="s">
        <v>31</v>
      </c>
      <c r="F2537" s="1011">
        <v>2120</v>
      </c>
      <c r="G2537" s="1011"/>
      <c r="H2537" s="1002"/>
      <c r="I2537" s="117"/>
    </row>
    <row r="2538" spans="1:9" ht="24">
      <c r="A2538" s="3"/>
      <c r="B2538" s="3"/>
      <c r="C2538" s="1505"/>
      <c r="D2538" s="1004">
        <v>1810</v>
      </c>
      <c r="E2538" s="1003" t="s">
        <v>595</v>
      </c>
      <c r="F2538" s="1011">
        <v>22260</v>
      </c>
      <c r="G2538" s="1011"/>
      <c r="H2538" s="1002"/>
      <c r="I2538" s="117"/>
    </row>
    <row r="2539" spans="1:9" ht="24">
      <c r="A2539" s="3"/>
      <c r="B2539" s="3"/>
      <c r="C2539" s="1505"/>
      <c r="D2539" s="1004">
        <v>2378</v>
      </c>
      <c r="E2539" s="1003" t="s">
        <v>647</v>
      </c>
      <c r="F2539" s="1011">
        <v>5397</v>
      </c>
      <c r="G2539" s="1011"/>
      <c r="H2539" s="1002"/>
      <c r="I2539" s="117"/>
    </row>
    <row r="2540" spans="1:9" ht="24">
      <c r="A2540" s="3"/>
      <c r="B2540" s="3"/>
      <c r="C2540" s="1505"/>
      <c r="D2540" s="1004"/>
      <c r="E2540" s="1003"/>
      <c r="F2540" s="1011"/>
      <c r="G2540" s="1011"/>
      <c r="H2540" s="1002"/>
      <c r="I2540" s="117"/>
    </row>
    <row r="2541" spans="1:9" ht="24">
      <c r="A2541" s="3"/>
      <c r="B2541" s="3"/>
      <c r="C2541" s="1505"/>
      <c r="D2541" s="1004"/>
      <c r="E2541" s="1003"/>
      <c r="F2541" s="1011"/>
      <c r="G2541" s="1011"/>
      <c r="H2541" s="1002"/>
      <c r="I2541" s="117"/>
    </row>
    <row r="2542" spans="1:9" ht="24">
      <c r="A2542" s="3"/>
      <c r="B2542" s="3"/>
      <c r="C2542" s="1505"/>
      <c r="D2542" s="1004"/>
      <c r="E2542" s="1003"/>
      <c r="F2542" s="1011"/>
      <c r="G2542" s="1011"/>
      <c r="H2542" s="1002"/>
      <c r="I2542" s="117"/>
    </row>
    <row r="2543" spans="1:9" ht="24">
      <c r="A2543" s="3"/>
      <c r="B2543" s="3"/>
      <c r="C2543" s="1505"/>
      <c r="D2543" s="1004"/>
      <c r="E2543" s="1003"/>
      <c r="F2543" s="1011"/>
      <c r="G2543" s="1011"/>
      <c r="H2543" s="1002"/>
      <c r="I2543" s="117"/>
    </row>
    <row r="2544" spans="1:9" ht="24">
      <c r="A2544" s="3"/>
      <c r="B2544" s="3"/>
      <c r="C2544" s="1505"/>
      <c r="D2544" s="1004"/>
      <c r="E2544" s="1003"/>
      <c r="F2544" s="1011"/>
      <c r="G2544" s="1011"/>
      <c r="H2544" s="1002"/>
      <c r="I2544" s="117"/>
    </row>
    <row r="2545" spans="1:9" ht="24">
      <c r="A2545" s="3"/>
      <c r="B2545" s="3"/>
      <c r="C2545" s="1505"/>
      <c r="D2545" s="1004"/>
      <c r="E2545" s="1003"/>
      <c r="F2545" s="1011"/>
      <c r="G2545" s="1011"/>
      <c r="H2545" s="1002"/>
      <c r="I2545" s="117"/>
    </row>
    <row r="2546" spans="1:9" ht="15.75">
      <c r="A2546" s="3"/>
      <c r="B2546" s="3"/>
      <c r="C2546" s="1506"/>
      <c r="D2546" s="1004"/>
      <c r="E2546" s="1003"/>
      <c r="F2546" s="1011"/>
      <c r="G2546" s="1011"/>
      <c r="H2546" s="1002"/>
      <c r="I2546" s="1016"/>
    </row>
    <row r="2547" spans="1:9" ht="15.75">
      <c r="A2547" s="3"/>
      <c r="B2547" s="3"/>
      <c r="C2547" s="7"/>
      <c r="D2547" s="1004"/>
      <c r="E2547" s="1005"/>
      <c r="F2547" s="1017"/>
      <c r="G2547" s="1017"/>
      <c r="H2547" s="1507"/>
      <c r="I2547" s="1508"/>
    </row>
    <row r="2548" spans="1:9" ht="15.75">
      <c r="A2548" s="15"/>
      <c r="B2548" s="15"/>
      <c r="C2548" s="167"/>
      <c r="D2548" s="1025"/>
      <c r="E2548" s="169"/>
      <c r="F2548" s="170"/>
      <c r="G2548" s="170"/>
      <c r="H2548" s="171"/>
      <c r="I2548" s="167"/>
    </row>
    <row r="2550" spans="1:9" ht="18.75">
      <c r="A2550" s="1140" t="s">
        <v>12</v>
      </c>
      <c r="B2550" s="1140"/>
      <c r="C2550" s="1140"/>
      <c r="D2550" s="1141" t="s">
        <v>25</v>
      </c>
      <c r="E2550" s="1141"/>
      <c r="F2550" s="1141"/>
      <c r="G2550" s="1012" t="s">
        <v>13</v>
      </c>
      <c r="H2550" s="1012"/>
      <c r="I2550" s="1012"/>
    </row>
    <row r="2551" spans="1:9" ht="65.25" customHeight="1">
      <c r="A2551" s="1510" t="s">
        <v>685</v>
      </c>
      <c r="B2551" s="1510"/>
      <c r="C2551" s="1510"/>
      <c r="D2551" s="1510"/>
      <c r="E2551" s="1510"/>
      <c r="F2551" s="1510"/>
      <c r="G2551" s="1510"/>
      <c r="H2551" s="1510"/>
      <c r="I2551" s="1510"/>
    </row>
    <row r="2552" spans="1:9" ht="15.75">
      <c r="A2552" s="1160" t="s">
        <v>23</v>
      </c>
      <c r="B2552" s="1160"/>
      <c r="C2552" s="166">
        <v>45391</v>
      </c>
      <c r="D2552" s="10"/>
      <c r="E2552" s="1206" t="s">
        <v>21</v>
      </c>
      <c r="F2552" s="1206"/>
      <c r="G2552" s="1219"/>
      <c r="H2552" s="1219"/>
      <c r="I2552" s="1219"/>
    </row>
    <row r="2553" spans="1:9" ht="15.75">
      <c r="A2553" s="1213" t="s">
        <v>26</v>
      </c>
      <c r="B2553" s="1213"/>
      <c r="C2553" s="1013" t="s">
        <v>27</v>
      </c>
      <c r="D2553" s="12"/>
      <c r="E2553" s="1213" t="s">
        <v>20</v>
      </c>
      <c r="F2553" s="1213"/>
      <c r="G2553" s="1511">
        <v>45383</v>
      </c>
      <c r="H2553" s="1511"/>
      <c r="I2553" s="1511"/>
    </row>
    <row r="2554" spans="1:9" ht="15.75">
      <c r="A2554" s="1213" t="s">
        <v>15</v>
      </c>
      <c r="B2554" s="1213"/>
      <c r="C2554" s="1013" t="s">
        <v>17</v>
      </c>
      <c r="D2554" s="12"/>
      <c r="E2554" s="1214" t="s">
        <v>18</v>
      </c>
      <c r="F2554" s="1215"/>
      <c r="G2554" s="1184" t="s">
        <v>782</v>
      </c>
      <c r="H2554" s="1184"/>
      <c r="I2554" s="1184"/>
    </row>
    <row r="2555" spans="1:9" ht="15.75">
      <c r="A2555" s="1213" t="s">
        <v>16</v>
      </c>
      <c r="B2555" s="1213"/>
      <c r="C2555" s="1013">
        <v>90145157</v>
      </c>
      <c r="D2555" s="10"/>
      <c r="E2555" s="1206" t="s">
        <v>19</v>
      </c>
      <c r="F2555" s="1206"/>
      <c r="G2555" s="1191" t="s">
        <v>780</v>
      </c>
      <c r="H2555" s="1191"/>
      <c r="I2555" s="1191"/>
    </row>
    <row r="2556" spans="1:9" ht="15.75">
      <c r="A2556" s="1184" t="s">
        <v>0</v>
      </c>
      <c r="B2556" s="1184"/>
      <c r="C2556" s="33"/>
      <c r="D2556" s="8"/>
      <c r="E2556" s="1018" t="s">
        <v>22</v>
      </c>
      <c r="F2556" s="1013" t="s">
        <v>87</v>
      </c>
      <c r="G2556" s="1018" t="s">
        <v>179</v>
      </c>
      <c r="H2556" s="1282" t="s">
        <v>175</v>
      </c>
      <c r="I2556" s="1282"/>
    </row>
    <row r="2557" spans="1:9" ht="15.75">
      <c r="A2557" s="1151" t="s">
        <v>1</v>
      </c>
      <c r="B2557" s="1153"/>
      <c r="C2557" s="1154"/>
      <c r="D2557" s="1512" t="s">
        <v>2</v>
      </c>
      <c r="E2557" s="1512"/>
      <c r="F2557" s="1512"/>
      <c r="G2557" s="1512"/>
      <c r="H2557" s="1513" t="s">
        <v>10</v>
      </c>
      <c r="I2557" s="1513" t="s">
        <v>11</v>
      </c>
    </row>
    <row r="2558" spans="1:9" ht="15.75">
      <c r="A2558" s="1161" t="s">
        <v>3</v>
      </c>
      <c r="B2558" s="1161" t="s">
        <v>4</v>
      </c>
      <c r="C2558" s="1163" t="s">
        <v>5</v>
      </c>
      <c r="D2558" s="1401" t="s">
        <v>6</v>
      </c>
      <c r="E2558" s="1184" t="s">
        <v>7</v>
      </c>
      <c r="F2558" s="1184"/>
      <c r="G2558" s="1184"/>
      <c r="H2558" s="1513"/>
      <c r="I2558" s="1513"/>
    </row>
    <row r="2559" spans="1:9" ht="15.75">
      <c r="A2559" s="1162"/>
      <c r="B2559" s="1162"/>
      <c r="C2559" s="1164"/>
      <c r="D2559" s="1191"/>
      <c r="E2559" s="1184" t="s">
        <v>8</v>
      </c>
      <c r="F2559" s="1184"/>
      <c r="G2559" s="98" t="s">
        <v>9</v>
      </c>
      <c r="H2559" s="1513"/>
      <c r="I2559" s="1513"/>
    </row>
    <row r="2560" spans="1:9" ht="15.75">
      <c r="A2560" s="1008"/>
      <c r="B2560" s="1008"/>
      <c r="C2560" s="1013"/>
      <c r="D2560" s="1016"/>
      <c r="E2560" s="98"/>
      <c r="F2560" s="98"/>
      <c r="G2560" s="1499"/>
      <c r="H2560" s="1190"/>
      <c r="I2560" s="1500"/>
    </row>
    <row r="2561" spans="1:9" ht="15.75">
      <c r="A2561" s="3"/>
      <c r="B2561" s="3"/>
      <c r="C2561" s="1514" t="s">
        <v>781</v>
      </c>
      <c r="D2561" s="1016" t="s">
        <v>29</v>
      </c>
      <c r="E2561" s="1148" t="s">
        <v>692</v>
      </c>
      <c r="F2561" s="1283"/>
      <c r="G2561" s="1501"/>
      <c r="H2561" s="1502"/>
      <c r="I2561" s="1503"/>
    </row>
    <row r="2562" spans="1:9" ht="15.75">
      <c r="A2562" s="3"/>
      <c r="B2562" s="3"/>
      <c r="C2562" s="1505"/>
      <c r="D2562" s="29">
        <v>1</v>
      </c>
      <c r="E2562" s="1003" t="s">
        <v>665</v>
      </c>
      <c r="F2562" s="1011">
        <v>14840</v>
      </c>
      <c r="G2562" s="1011"/>
      <c r="H2562" s="1002"/>
      <c r="I2562" s="1016"/>
    </row>
    <row r="2563" spans="1:9" ht="24">
      <c r="A2563" s="3"/>
      <c r="B2563" s="3"/>
      <c r="C2563" s="1505"/>
      <c r="D2563" s="1004">
        <v>1001</v>
      </c>
      <c r="E2563" s="1003" t="s">
        <v>31</v>
      </c>
      <c r="F2563" s="1011">
        <v>2120</v>
      </c>
      <c r="G2563" s="1011"/>
      <c r="H2563" s="1002"/>
      <c r="I2563" s="117"/>
    </row>
    <row r="2564" spans="1:9" ht="24">
      <c r="A2564" s="3"/>
      <c r="B2564" s="3"/>
      <c r="C2564" s="1505"/>
      <c r="D2564" s="1004">
        <v>1810</v>
      </c>
      <c r="E2564" s="1003" t="s">
        <v>595</v>
      </c>
      <c r="F2564" s="1011">
        <v>21640</v>
      </c>
      <c r="G2564" s="1011"/>
      <c r="H2564" s="1002"/>
      <c r="I2564" s="117"/>
    </row>
    <row r="2565" spans="1:9" ht="24">
      <c r="A2565" s="3"/>
      <c r="B2565" s="3"/>
      <c r="C2565" s="1505"/>
      <c r="D2565" s="1004">
        <v>2378</v>
      </c>
      <c r="E2565" s="1003" t="s">
        <v>647</v>
      </c>
      <c r="F2565" s="1011">
        <v>4991</v>
      </c>
      <c r="G2565" s="1011"/>
      <c r="H2565" s="1002"/>
      <c r="I2565" s="117"/>
    </row>
    <row r="2566" spans="1:9" ht="24">
      <c r="A2566" s="3"/>
      <c r="B2566" s="3"/>
      <c r="C2566" s="1505"/>
      <c r="D2566" s="1004"/>
      <c r="E2566" s="1003"/>
      <c r="F2566" s="1011"/>
      <c r="G2566" s="1011"/>
      <c r="H2566" s="1002"/>
      <c r="I2566" s="117"/>
    </row>
    <row r="2567" spans="1:9" ht="24">
      <c r="A2567" s="3"/>
      <c r="B2567" s="3"/>
      <c r="C2567" s="1505"/>
      <c r="D2567" s="1004"/>
      <c r="E2567" s="1003"/>
      <c r="F2567" s="1011"/>
      <c r="G2567" s="1011"/>
      <c r="H2567" s="1002"/>
      <c r="I2567" s="117"/>
    </row>
    <row r="2568" spans="1:9" ht="24">
      <c r="A2568" s="3"/>
      <c r="B2568" s="3"/>
      <c r="C2568" s="1505"/>
      <c r="D2568" s="1004"/>
      <c r="E2568" s="1003"/>
      <c r="F2568" s="1011"/>
      <c r="G2568" s="1011"/>
      <c r="H2568" s="1002"/>
      <c r="I2568" s="117"/>
    </row>
    <row r="2569" spans="1:9" ht="24">
      <c r="A2569" s="3"/>
      <c r="B2569" s="3"/>
      <c r="C2569" s="1505"/>
      <c r="D2569" s="1004"/>
      <c r="E2569" s="1003"/>
      <c r="F2569" s="1011"/>
      <c r="G2569" s="1011"/>
      <c r="H2569" s="1002"/>
      <c r="I2569" s="117"/>
    </row>
    <row r="2570" spans="1:9" ht="24">
      <c r="A2570" s="3"/>
      <c r="B2570" s="3"/>
      <c r="C2570" s="1505"/>
      <c r="D2570" s="1004"/>
      <c r="E2570" s="1003"/>
      <c r="F2570" s="1011"/>
      <c r="G2570" s="1011"/>
      <c r="H2570" s="1002"/>
      <c r="I2570" s="117"/>
    </row>
    <row r="2571" spans="1:9" ht="24">
      <c r="A2571" s="3"/>
      <c r="B2571" s="3"/>
      <c r="C2571" s="1505"/>
      <c r="D2571" s="1004"/>
      <c r="E2571" s="1003"/>
      <c r="F2571" s="1011"/>
      <c r="G2571" s="1011"/>
      <c r="H2571" s="1002"/>
      <c r="I2571" s="117"/>
    </row>
    <row r="2572" spans="1:9" ht="15.75">
      <c r="A2572" s="3"/>
      <c r="B2572" s="3"/>
      <c r="C2572" s="1506"/>
      <c r="D2572" s="1004"/>
      <c r="E2572" s="1003"/>
      <c r="F2572" s="1011"/>
      <c r="G2572" s="1011"/>
      <c r="H2572" s="1002"/>
      <c r="I2572" s="1016"/>
    </row>
    <row r="2573" spans="1:9" ht="15.75">
      <c r="A2573" s="3"/>
      <c r="B2573" s="3"/>
      <c r="C2573" s="7"/>
      <c r="D2573" s="1004"/>
      <c r="E2573" s="1005"/>
      <c r="F2573" s="1017"/>
      <c r="G2573" s="1017"/>
      <c r="H2573" s="1507"/>
      <c r="I2573" s="1508"/>
    </row>
    <row r="2574" spans="1:9" ht="15.75">
      <c r="A2574" s="15"/>
      <c r="B2574" s="15"/>
      <c r="C2574" s="167"/>
      <c r="D2574" s="1025"/>
      <c r="E2574" s="169"/>
      <c r="F2574" s="170"/>
      <c r="G2574" s="170"/>
      <c r="H2574" s="171"/>
      <c r="I2574" s="167"/>
    </row>
    <row r="2576" spans="1:9" ht="18.75">
      <c r="A2576" s="1140" t="s">
        <v>12</v>
      </c>
      <c r="B2576" s="1140"/>
      <c r="C2576" s="1140"/>
      <c r="D2576" s="1141" t="s">
        <v>25</v>
      </c>
      <c r="E2576" s="1141"/>
      <c r="F2576" s="1141"/>
      <c r="G2576" s="1012" t="s">
        <v>13</v>
      </c>
      <c r="H2576" s="1012"/>
      <c r="I2576" s="1012"/>
    </row>
    <row r="2577" spans="1:9" ht="73.5" customHeight="1">
      <c r="A2577" s="1510" t="s">
        <v>685</v>
      </c>
      <c r="B2577" s="1510"/>
      <c r="C2577" s="1510"/>
      <c r="D2577" s="1510"/>
      <c r="E2577" s="1510"/>
      <c r="F2577" s="1510"/>
      <c r="G2577" s="1510"/>
      <c r="H2577" s="1510"/>
      <c r="I2577" s="1510"/>
    </row>
    <row r="2578" spans="1:9" ht="15.75">
      <c r="A2578" s="1160" t="s">
        <v>23</v>
      </c>
      <c r="B2578" s="1160"/>
      <c r="C2578" s="166">
        <v>45391</v>
      </c>
      <c r="D2578" s="10"/>
      <c r="E2578" s="1206" t="s">
        <v>21</v>
      </c>
      <c r="F2578" s="1206"/>
      <c r="G2578" s="1219"/>
      <c r="H2578" s="1219"/>
      <c r="I2578" s="1219"/>
    </row>
    <row r="2579" spans="1:9" ht="15.75">
      <c r="A2579" s="1213" t="s">
        <v>26</v>
      </c>
      <c r="B2579" s="1213"/>
      <c r="C2579" s="1013" t="s">
        <v>27</v>
      </c>
      <c r="D2579" s="12"/>
      <c r="E2579" s="1213" t="s">
        <v>20</v>
      </c>
      <c r="F2579" s="1213"/>
      <c r="G2579" s="1511">
        <v>45383</v>
      </c>
      <c r="H2579" s="1511"/>
      <c r="I2579" s="1511"/>
    </row>
    <row r="2580" spans="1:9" ht="15.75">
      <c r="A2580" s="1213" t="s">
        <v>15</v>
      </c>
      <c r="B2580" s="1213"/>
      <c r="C2580" s="1013" t="s">
        <v>17</v>
      </c>
      <c r="D2580" s="12"/>
      <c r="E2580" s="1214" t="s">
        <v>18</v>
      </c>
      <c r="F2580" s="1215"/>
      <c r="G2580" s="1184" t="s">
        <v>784</v>
      </c>
      <c r="H2580" s="1184"/>
      <c r="I2580" s="1184"/>
    </row>
    <row r="2581" spans="1:9" ht="15.75">
      <c r="A2581" s="1213" t="s">
        <v>16</v>
      </c>
      <c r="B2581" s="1213"/>
      <c r="C2581" s="1013">
        <v>90111262</v>
      </c>
      <c r="D2581" s="10"/>
      <c r="E2581" s="1206" t="s">
        <v>19</v>
      </c>
      <c r="F2581" s="1206"/>
      <c r="G2581" s="1191" t="s">
        <v>717</v>
      </c>
      <c r="H2581" s="1191"/>
      <c r="I2581" s="1191"/>
    </row>
    <row r="2582" spans="1:9" ht="15.75">
      <c r="A2582" s="1184" t="s">
        <v>0</v>
      </c>
      <c r="B2582" s="1184"/>
      <c r="C2582" s="33"/>
      <c r="D2582" s="8"/>
      <c r="E2582" s="1018" t="s">
        <v>22</v>
      </c>
      <c r="F2582" s="1013" t="s">
        <v>111</v>
      </c>
      <c r="G2582" s="1018" t="s">
        <v>179</v>
      </c>
      <c r="H2582" s="1282" t="s">
        <v>175</v>
      </c>
      <c r="I2582" s="1282"/>
    </row>
    <row r="2583" spans="1:9" ht="15.75">
      <c r="A2583" s="1151" t="s">
        <v>1</v>
      </c>
      <c r="B2583" s="1153"/>
      <c r="C2583" s="1154"/>
      <c r="D2583" s="1512" t="s">
        <v>2</v>
      </c>
      <c r="E2583" s="1512"/>
      <c r="F2583" s="1512"/>
      <c r="G2583" s="1512"/>
      <c r="H2583" s="1513" t="s">
        <v>10</v>
      </c>
      <c r="I2583" s="1513" t="s">
        <v>11</v>
      </c>
    </row>
    <row r="2584" spans="1:9" ht="15.75">
      <c r="A2584" s="1161" t="s">
        <v>3</v>
      </c>
      <c r="B2584" s="1161" t="s">
        <v>4</v>
      </c>
      <c r="C2584" s="1163" t="s">
        <v>5</v>
      </c>
      <c r="D2584" s="1401" t="s">
        <v>6</v>
      </c>
      <c r="E2584" s="1184" t="s">
        <v>7</v>
      </c>
      <c r="F2584" s="1184"/>
      <c r="G2584" s="1184"/>
      <c r="H2584" s="1513"/>
      <c r="I2584" s="1513"/>
    </row>
    <row r="2585" spans="1:9" ht="15.75">
      <c r="A2585" s="1162"/>
      <c r="B2585" s="1162"/>
      <c r="C2585" s="1164"/>
      <c r="D2585" s="1191"/>
      <c r="E2585" s="1184" t="s">
        <v>8</v>
      </c>
      <c r="F2585" s="1184"/>
      <c r="G2585" s="98" t="s">
        <v>9</v>
      </c>
      <c r="H2585" s="1513"/>
      <c r="I2585" s="1513"/>
    </row>
    <row r="2586" spans="1:9" ht="15.75">
      <c r="A2586" s="1008"/>
      <c r="B2586" s="1008"/>
      <c r="C2586" s="1013"/>
      <c r="D2586" s="1016"/>
      <c r="E2586" s="98"/>
      <c r="F2586" s="98"/>
      <c r="G2586" s="1499"/>
      <c r="H2586" s="1190"/>
      <c r="I2586" s="1500"/>
    </row>
    <row r="2587" spans="1:9" ht="15.75">
      <c r="A2587" s="3"/>
      <c r="B2587" s="3"/>
      <c r="C2587" s="1514" t="s">
        <v>783</v>
      </c>
      <c r="D2587" s="1016" t="s">
        <v>29</v>
      </c>
      <c r="E2587" s="1148" t="s">
        <v>692</v>
      </c>
      <c r="F2587" s="1283"/>
      <c r="G2587" s="1501"/>
      <c r="H2587" s="1502"/>
      <c r="I2587" s="1503"/>
    </row>
    <row r="2588" spans="1:9" ht="15.75">
      <c r="A2588" s="3"/>
      <c r="B2588" s="3"/>
      <c r="C2588" s="1505"/>
      <c r="D2588" s="29">
        <v>1</v>
      </c>
      <c r="E2588" s="1003" t="s">
        <v>665</v>
      </c>
      <c r="F2588" s="1011">
        <v>18980</v>
      </c>
      <c r="G2588" s="1011"/>
      <c r="H2588" s="1002"/>
      <c r="I2588" s="1016"/>
    </row>
    <row r="2589" spans="1:9" ht="24">
      <c r="A2589" s="3"/>
      <c r="B2589" s="3"/>
      <c r="C2589" s="1505"/>
      <c r="D2589" s="1004">
        <v>1001</v>
      </c>
      <c r="E2589" s="1003" t="s">
        <v>31</v>
      </c>
      <c r="F2589" s="1011">
        <v>2255</v>
      </c>
      <c r="G2589" s="1011"/>
      <c r="H2589" s="1002"/>
      <c r="I2589" s="117"/>
    </row>
    <row r="2590" spans="1:9" ht="24">
      <c r="A2590" s="3"/>
      <c r="B2590" s="3"/>
      <c r="C2590" s="1505"/>
      <c r="D2590" s="1004">
        <v>1210</v>
      </c>
      <c r="E2590" s="1003" t="s">
        <v>71</v>
      </c>
      <c r="F2590" s="1011">
        <v>1932</v>
      </c>
      <c r="G2590" s="1011"/>
      <c r="H2590" s="1002"/>
      <c r="I2590" s="117"/>
    </row>
    <row r="2591" spans="1:9" ht="24">
      <c r="A2591" s="3"/>
      <c r="B2591" s="3"/>
      <c r="C2591" s="1505"/>
      <c r="D2591" s="1004">
        <v>1810</v>
      </c>
      <c r="E2591" s="1003" t="s">
        <v>595</v>
      </c>
      <c r="F2591" s="1011">
        <v>24720</v>
      </c>
      <c r="G2591" s="1011"/>
      <c r="H2591" s="1002"/>
      <c r="I2591" s="117"/>
    </row>
    <row r="2592" spans="1:9" ht="24">
      <c r="A2592" s="3"/>
      <c r="B2592" s="3"/>
      <c r="C2592" s="1505"/>
      <c r="D2592" s="1004">
        <v>2378</v>
      </c>
      <c r="E2592" s="1003" t="s">
        <v>647</v>
      </c>
      <c r="F2592" s="1011">
        <v>6381</v>
      </c>
      <c r="G2592" s="1011"/>
      <c r="H2592" s="1002"/>
      <c r="I2592" s="117"/>
    </row>
    <row r="2593" spans="1:9" ht="24">
      <c r="A2593" s="3"/>
      <c r="B2593" s="3"/>
      <c r="C2593" s="1505"/>
      <c r="D2593" s="1004"/>
      <c r="E2593" s="1003"/>
      <c r="F2593" s="1011"/>
      <c r="G2593" s="1011"/>
      <c r="H2593" s="1002"/>
      <c r="I2593" s="117"/>
    </row>
    <row r="2594" spans="1:9" ht="24">
      <c r="A2594" s="3"/>
      <c r="B2594" s="3"/>
      <c r="C2594" s="1505"/>
      <c r="D2594" s="1004"/>
      <c r="E2594" s="1003"/>
      <c r="F2594" s="1011"/>
      <c r="G2594" s="1011"/>
      <c r="H2594" s="1002"/>
      <c r="I2594" s="117"/>
    </row>
    <row r="2595" spans="1:9" ht="24">
      <c r="A2595" s="3"/>
      <c r="B2595" s="3"/>
      <c r="C2595" s="1505"/>
      <c r="D2595" s="1004"/>
      <c r="E2595" s="1003"/>
      <c r="F2595" s="1011"/>
      <c r="G2595" s="1011"/>
      <c r="H2595" s="1002"/>
      <c r="I2595" s="117"/>
    </row>
    <row r="2596" spans="1:9" ht="24">
      <c r="A2596" s="3"/>
      <c r="B2596" s="3"/>
      <c r="C2596" s="1505"/>
      <c r="D2596" s="1004"/>
      <c r="E2596" s="1003"/>
      <c r="F2596" s="1011"/>
      <c r="G2596" s="1011"/>
      <c r="H2596" s="1002"/>
      <c r="I2596" s="117"/>
    </row>
    <row r="2597" spans="1:9" ht="24">
      <c r="A2597" s="3"/>
      <c r="B2597" s="3"/>
      <c r="C2597" s="1505"/>
      <c r="D2597" s="1004"/>
      <c r="E2597" s="1003"/>
      <c r="F2597" s="1011"/>
      <c r="G2597" s="1011"/>
      <c r="H2597" s="1002"/>
      <c r="I2597" s="117"/>
    </row>
    <row r="2598" spans="1:9" ht="15.75">
      <c r="A2598" s="3"/>
      <c r="B2598" s="3"/>
      <c r="C2598" s="1506"/>
      <c r="D2598" s="1004"/>
      <c r="E2598" s="1003"/>
      <c r="F2598" s="1011"/>
      <c r="G2598" s="1011"/>
      <c r="H2598" s="1002"/>
      <c r="I2598" s="1016"/>
    </row>
    <row r="2599" spans="1:9" ht="15.75">
      <c r="A2599" s="3"/>
      <c r="B2599" s="3"/>
      <c r="C2599" s="7"/>
      <c r="D2599" s="1004"/>
      <c r="E2599" s="1005"/>
      <c r="F2599" s="1017"/>
      <c r="G2599" s="1017"/>
      <c r="H2599" s="1507"/>
      <c r="I2599" s="1508"/>
    </row>
    <row r="2600" spans="1:9" ht="15.75">
      <c r="A2600" s="15"/>
      <c r="B2600" s="15"/>
      <c r="C2600" s="167"/>
      <c r="D2600" s="1025"/>
      <c r="E2600" s="169"/>
      <c r="F2600" s="170"/>
      <c r="G2600" s="170"/>
      <c r="H2600" s="171"/>
      <c r="I2600" s="167"/>
    </row>
    <row r="2602" spans="1:9" ht="18.75">
      <c r="A2602" s="1140" t="s">
        <v>12</v>
      </c>
      <c r="B2602" s="1140"/>
      <c r="C2602" s="1140"/>
      <c r="D2602" s="1141" t="s">
        <v>25</v>
      </c>
      <c r="E2602" s="1141"/>
      <c r="F2602" s="1141"/>
      <c r="G2602" s="1012" t="s">
        <v>13</v>
      </c>
      <c r="H2602" s="1012"/>
      <c r="I2602" s="1012"/>
    </row>
    <row r="2603" spans="1:9" ht="64.5" customHeight="1">
      <c r="A2603" s="1510" t="s">
        <v>685</v>
      </c>
      <c r="B2603" s="1510"/>
      <c r="C2603" s="1510"/>
      <c r="D2603" s="1510"/>
      <c r="E2603" s="1510"/>
      <c r="F2603" s="1510"/>
      <c r="G2603" s="1510"/>
      <c r="H2603" s="1510"/>
      <c r="I2603" s="1510"/>
    </row>
    <row r="2604" spans="1:9" ht="15.75">
      <c r="A2604" s="1160" t="s">
        <v>23</v>
      </c>
      <c r="B2604" s="1160"/>
      <c r="C2604" s="166">
        <v>45391</v>
      </c>
      <c r="D2604" s="10"/>
      <c r="E2604" s="1206" t="s">
        <v>21</v>
      </c>
      <c r="F2604" s="1206"/>
      <c r="G2604" s="1219"/>
      <c r="H2604" s="1219"/>
      <c r="I2604" s="1219"/>
    </row>
    <row r="2605" spans="1:9" ht="15.75">
      <c r="A2605" s="1213" t="s">
        <v>26</v>
      </c>
      <c r="B2605" s="1213"/>
      <c r="C2605" s="1013" t="s">
        <v>27</v>
      </c>
      <c r="D2605" s="12"/>
      <c r="E2605" s="1213" t="s">
        <v>20</v>
      </c>
      <c r="F2605" s="1213"/>
      <c r="G2605" s="1511">
        <v>45383</v>
      </c>
      <c r="H2605" s="1511"/>
      <c r="I2605" s="1511"/>
    </row>
    <row r="2606" spans="1:9" ht="15.75">
      <c r="A2606" s="1213" t="s">
        <v>15</v>
      </c>
      <c r="B2606" s="1213"/>
      <c r="C2606" s="1013" t="s">
        <v>17</v>
      </c>
      <c r="D2606" s="12"/>
      <c r="E2606" s="1214" t="s">
        <v>18</v>
      </c>
      <c r="F2606" s="1215"/>
      <c r="G2606" s="1184" t="s">
        <v>786</v>
      </c>
      <c r="H2606" s="1184"/>
      <c r="I2606" s="1184"/>
    </row>
    <row r="2607" spans="1:9" ht="15.75">
      <c r="A2607" s="1213" t="s">
        <v>16</v>
      </c>
      <c r="B2607" s="1213"/>
      <c r="C2607" s="1013">
        <v>90008200</v>
      </c>
      <c r="D2607" s="10"/>
      <c r="E2607" s="1206" t="s">
        <v>19</v>
      </c>
      <c r="F2607" s="1206"/>
      <c r="G2607" s="1191" t="s">
        <v>717</v>
      </c>
      <c r="H2607" s="1191"/>
      <c r="I2607" s="1191"/>
    </row>
    <row r="2608" spans="1:9" ht="15.75">
      <c r="A2608" s="1184" t="s">
        <v>0</v>
      </c>
      <c r="B2608" s="1184"/>
      <c r="C2608" s="33"/>
      <c r="D2608" s="8"/>
      <c r="E2608" s="1018" t="s">
        <v>22</v>
      </c>
      <c r="F2608" s="1013" t="s">
        <v>111</v>
      </c>
      <c r="G2608" s="1018" t="s">
        <v>179</v>
      </c>
      <c r="H2608" s="1282" t="s">
        <v>175</v>
      </c>
      <c r="I2608" s="1282"/>
    </row>
    <row r="2609" spans="1:9" ht="15.75">
      <c r="A2609" s="1151" t="s">
        <v>1</v>
      </c>
      <c r="B2609" s="1153"/>
      <c r="C2609" s="1154"/>
      <c r="D2609" s="1512" t="s">
        <v>2</v>
      </c>
      <c r="E2609" s="1512"/>
      <c r="F2609" s="1512"/>
      <c r="G2609" s="1512"/>
      <c r="H2609" s="1513" t="s">
        <v>10</v>
      </c>
      <c r="I2609" s="1513" t="s">
        <v>11</v>
      </c>
    </row>
    <row r="2610" spans="1:9" ht="15.75">
      <c r="A2610" s="1161" t="s">
        <v>3</v>
      </c>
      <c r="B2610" s="1161" t="s">
        <v>4</v>
      </c>
      <c r="C2610" s="1163" t="s">
        <v>5</v>
      </c>
      <c r="D2610" s="1401" t="s">
        <v>6</v>
      </c>
      <c r="E2610" s="1184" t="s">
        <v>7</v>
      </c>
      <c r="F2610" s="1184"/>
      <c r="G2610" s="1184"/>
      <c r="H2610" s="1513"/>
      <c r="I2610" s="1513"/>
    </row>
    <row r="2611" spans="1:9" ht="15.75">
      <c r="A2611" s="1162"/>
      <c r="B2611" s="1162"/>
      <c r="C2611" s="1164"/>
      <c r="D2611" s="1191"/>
      <c r="E2611" s="1184" t="s">
        <v>8</v>
      </c>
      <c r="F2611" s="1184"/>
      <c r="G2611" s="98" t="s">
        <v>9</v>
      </c>
      <c r="H2611" s="1513"/>
      <c r="I2611" s="1513"/>
    </row>
    <row r="2612" spans="1:9" ht="15.75">
      <c r="A2612" s="1008"/>
      <c r="B2612" s="1008"/>
      <c r="C2612" s="1013"/>
      <c r="D2612" s="1016"/>
      <c r="E2612" s="98"/>
      <c r="F2612" s="98"/>
      <c r="G2612" s="1499"/>
      <c r="H2612" s="1190"/>
      <c r="I2612" s="1500"/>
    </row>
    <row r="2613" spans="1:9" ht="15.75">
      <c r="A2613" s="3"/>
      <c r="B2613" s="3"/>
      <c r="C2613" s="1514" t="s">
        <v>783</v>
      </c>
      <c r="D2613" s="1016" t="s">
        <v>29</v>
      </c>
      <c r="E2613" s="1148" t="s">
        <v>692</v>
      </c>
      <c r="F2613" s="1283"/>
      <c r="G2613" s="1501"/>
      <c r="H2613" s="1502"/>
      <c r="I2613" s="1503"/>
    </row>
    <row r="2614" spans="1:9" ht="15.75">
      <c r="A2614" s="3"/>
      <c r="B2614" s="3"/>
      <c r="C2614" s="1505"/>
      <c r="D2614" s="29">
        <v>1</v>
      </c>
      <c r="E2614" s="1003" t="s">
        <v>665</v>
      </c>
      <c r="F2614" s="1011">
        <v>29480</v>
      </c>
      <c r="G2614" s="1011"/>
      <c r="H2614" s="1002"/>
      <c r="I2614" s="1016"/>
    </row>
    <row r="2615" spans="1:9" ht="24">
      <c r="A2615" s="3"/>
      <c r="B2615" s="3"/>
      <c r="C2615" s="1505"/>
      <c r="D2615" s="1004">
        <v>1001</v>
      </c>
      <c r="E2615" s="1003" t="s">
        <v>31</v>
      </c>
      <c r="F2615" s="1011">
        <v>2255</v>
      </c>
      <c r="G2615" s="1011"/>
      <c r="H2615" s="1002"/>
      <c r="I2615" s="117"/>
    </row>
    <row r="2616" spans="1:9" ht="24">
      <c r="A2616" s="3"/>
      <c r="B2616" s="3"/>
      <c r="C2616" s="1505"/>
      <c r="D2616" s="1004">
        <v>1210</v>
      </c>
      <c r="E2616" s="1003" t="s">
        <v>71</v>
      </c>
      <c r="F2616" s="1011">
        <v>1932</v>
      </c>
      <c r="G2616" s="1011"/>
      <c r="H2616" s="1002"/>
      <c r="I2616" s="117"/>
    </row>
    <row r="2617" spans="1:9" ht="24">
      <c r="A2617" s="3"/>
      <c r="B2617" s="3"/>
      <c r="C2617" s="1505"/>
      <c r="D2617" s="1004">
        <v>1810</v>
      </c>
      <c r="E2617" s="1003" t="s">
        <v>595</v>
      </c>
      <c r="F2617" s="1011">
        <v>29970</v>
      </c>
      <c r="G2617" s="1011"/>
      <c r="H2617" s="1002"/>
      <c r="I2617" s="117"/>
    </row>
    <row r="2618" spans="1:9" ht="24">
      <c r="A2618" s="3"/>
      <c r="B2618" s="3"/>
      <c r="C2618" s="1505"/>
      <c r="D2618" s="1004">
        <v>2378</v>
      </c>
      <c r="E2618" s="1003" t="s">
        <v>647</v>
      </c>
      <c r="F2618" s="1011">
        <v>10056</v>
      </c>
      <c r="G2618" s="1011"/>
      <c r="H2618" s="1002"/>
      <c r="I2618" s="117"/>
    </row>
    <row r="2619" spans="1:9" ht="24">
      <c r="A2619" s="3"/>
      <c r="B2619" s="3"/>
      <c r="C2619" s="1505"/>
      <c r="D2619" s="1004"/>
      <c r="E2619" s="1003"/>
      <c r="F2619" s="1011"/>
      <c r="G2619" s="1011"/>
      <c r="H2619" s="1002"/>
      <c r="I2619" s="117"/>
    </row>
    <row r="2620" spans="1:9" ht="24">
      <c r="A2620" s="3"/>
      <c r="B2620" s="3"/>
      <c r="C2620" s="1505"/>
      <c r="D2620" s="1004"/>
      <c r="E2620" s="1003"/>
      <c r="F2620" s="1011"/>
      <c r="G2620" s="1011"/>
      <c r="H2620" s="1002"/>
      <c r="I2620" s="117"/>
    </row>
    <row r="2621" spans="1:9" ht="24">
      <c r="A2621" s="3"/>
      <c r="B2621" s="3"/>
      <c r="C2621" s="1505"/>
      <c r="D2621" s="1004"/>
      <c r="E2621" s="1003"/>
      <c r="F2621" s="1011"/>
      <c r="G2621" s="1011"/>
      <c r="H2621" s="1002"/>
      <c r="I2621" s="117"/>
    </row>
    <row r="2622" spans="1:9" ht="24">
      <c r="A2622" s="3"/>
      <c r="B2622" s="3"/>
      <c r="C2622" s="1505"/>
      <c r="D2622" s="1004"/>
      <c r="E2622" s="1003"/>
      <c r="F2622" s="1011"/>
      <c r="G2622" s="1011"/>
      <c r="H2622" s="1002"/>
      <c r="I2622" s="117"/>
    </row>
    <row r="2623" spans="1:9" ht="24">
      <c r="A2623" s="3"/>
      <c r="B2623" s="3"/>
      <c r="C2623" s="1505"/>
      <c r="D2623" s="1004"/>
      <c r="E2623" s="1003"/>
      <c r="F2623" s="1011"/>
      <c r="G2623" s="1011"/>
      <c r="H2623" s="1002"/>
      <c r="I2623" s="117"/>
    </row>
    <row r="2624" spans="1:9" ht="15.75">
      <c r="A2624" s="3"/>
      <c r="B2624" s="3"/>
      <c r="C2624" s="1506"/>
      <c r="D2624" s="1004"/>
      <c r="E2624" s="1003"/>
      <c r="F2624" s="1011"/>
      <c r="G2624" s="1011"/>
      <c r="H2624" s="1002"/>
      <c r="I2624" s="1016"/>
    </row>
    <row r="2625" spans="1:9" ht="15.75">
      <c r="A2625" s="3"/>
      <c r="B2625" s="3"/>
      <c r="C2625" s="7"/>
      <c r="D2625" s="1004"/>
      <c r="E2625" s="1005"/>
      <c r="F2625" s="1017"/>
      <c r="G2625" s="1017"/>
      <c r="H2625" s="1507"/>
      <c r="I2625" s="1508"/>
    </row>
    <row r="2626" spans="1:9" ht="15.75">
      <c r="A2626" s="15"/>
      <c r="B2626" s="15"/>
      <c r="C2626" s="167"/>
      <c r="D2626" s="1025"/>
      <c r="E2626" s="169"/>
      <c r="F2626" s="170"/>
      <c r="G2626" s="170"/>
      <c r="H2626" s="171"/>
      <c r="I2626" s="167"/>
    </row>
    <row r="2628" spans="1:9" ht="18.75">
      <c r="A2628" s="1140" t="s">
        <v>12</v>
      </c>
      <c r="B2628" s="1140"/>
      <c r="C2628" s="1140"/>
      <c r="D2628" s="1141" t="s">
        <v>25</v>
      </c>
      <c r="E2628" s="1141"/>
      <c r="F2628" s="1141"/>
      <c r="G2628" s="1012" t="s">
        <v>13</v>
      </c>
      <c r="H2628" s="1012"/>
      <c r="I2628" s="1012"/>
    </row>
    <row r="2630" spans="1:9" ht="66.75" customHeight="1">
      <c r="A2630" s="1510" t="s">
        <v>685</v>
      </c>
      <c r="B2630" s="1510"/>
      <c r="C2630" s="1510"/>
      <c r="D2630" s="1510"/>
      <c r="E2630" s="1510"/>
      <c r="F2630" s="1510"/>
      <c r="G2630" s="1510"/>
      <c r="H2630" s="1510"/>
      <c r="I2630" s="1510"/>
    </row>
    <row r="2631" spans="1:9" ht="15.75">
      <c r="A2631" s="1160" t="s">
        <v>23</v>
      </c>
      <c r="B2631" s="1160"/>
      <c r="C2631" s="166">
        <v>45391</v>
      </c>
      <c r="D2631" s="10"/>
      <c r="E2631" s="1206" t="s">
        <v>21</v>
      </c>
      <c r="F2631" s="1206"/>
      <c r="G2631" s="1219"/>
      <c r="H2631" s="1219"/>
      <c r="I2631" s="1219"/>
    </row>
    <row r="2632" spans="1:9" ht="15.75">
      <c r="A2632" s="1213" t="s">
        <v>26</v>
      </c>
      <c r="B2632" s="1213"/>
      <c r="C2632" s="1013" t="s">
        <v>27</v>
      </c>
      <c r="D2632" s="12"/>
      <c r="E2632" s="1213" t="s">
        <v>20</v>
      </c>
      <c r="F2632" s="1213"/>
      <c r="G2632" s="1511">
        <v>45383</v>
      </c>
      <c r="H2632" s="1511"/>
      <c r="I2632" s="1511"/>
    </row>
    <row r="2633" spans="1:9" ht="15.75">
      <c r="A2633" s="1213" t="s">
        <v>15</v>
      </c>
      <c r="B2633" s="1213"/>
      <c r="C2633" s="1013" t="s">
        <v>17</v>
      </c>
      <c r="D2633" s="12"/>
      <c r="E2633" s="1214" t="s">
        <v>18</v>
      </c>
      <c r="F2633" s="1215"/>
      <c r="G2633" s="1184" t="s">
        <v>787</v>
      </c>
      <c r="H2633" s="1184"/>
      <c r="I2633" s="1184"/>
    </row>
    <row r="2634" spans="1:9" ht="15.75">
      <c r="A2634" s="1213" t="s">
        <v>16</v>
      </c>
      <c r="B2634" s="1213"/>
      <c r="C2634" s="1013">
        <v>90013313</v>
      </c>
      <c r="D2634" s="10"/>
      <c r="E2634" s="1206" t="s">
        <v>19</v>
      </c>
      <c r="F2634" s="1206"/>
      <c r="G2634" s="1191" t="s">
        <v>717</v>
      </c>
      <c r="H2634" s="1191"/>
      <c r="I2634" s="1191"/>
    </row>
    <row r="2635" spans="1:9" ht="15.75">
      <c r="A2635" s="1184" t="s">
        <v>0</v>
      </c>
      <c r="B2635" s="1184"/>
      <c r="C2635" s="33"/>
      <c r="D2635" s="8"/>
      <c r="E2635" s="1018" t="s">
        <v>22</v>
      </c>
      <c r="F2635" s="1013" t="s">
        <v>111</v>
      </c>
      <c r="G2635" s="1018" t="s">
        <v>179</v>
      </c>
      <c r="H2635" s="1282" t="s">
        <v>175</v>
      </c>
      <c r="I2635" s="1282"/>
    </row>
    <row r="2636" spans="1:9" ht="15.75">
      <c r="A2636" s="1151" t="s">
        <v>1</v>
      </c>
      <c r="B2636" s="1153"/>
      <c r="C2636" s="1154"/>
      <c r="D2636" s="1512" t="s">
        <v>2</v>
      </c>
      <c r="E2636" s="1512"/>
      <c r="F2636" s="1512"/>
      <c r="G2636" s="1512"/>
      <c r="H2636" s="1513" t="s">
        <v>10</v>
      </c>
      <c r="I2636" s="1513" t="s">
        <v>11</v>
      </c>
    </row>
    <row r="2637" spans="1:9" ht="15.75">
      <c r="A2637" s="1161" t="s">
        <v>3</v>
      </c>
      <c r="B2637" s="1161" t="s">
        <v>4</v>
      </c>
      <c r="C2637" s="1163" t="s">
        <v>5</v>
      </c>
      <c r="D2637" s="1401" t="s">
        <v>6</v>
      </c>
      <c r="E2637" s="1184" t="s">
        <v>7</v>
      </c>
      <c r="F2637" s="1184"/>
      <c r="G2637" s="1184"/>
      <c r="H2637" s="1513"/>
      <c r="I2637" s="1513"/>
    </row>
    <row r="2638" spans="1:9" ht="15.75">
      <c r="A2638" s="1162"/>
      <c r="B2638" s="1162"/>
      <c r="C2638" s="1164"/>
      <c r="D2638" s="1191"/>
      <c r="E2638" s="1184" t="s">
        <v>8</v>
      </c>
      <c r="F2638" s="1184"/>
      <c r="G2638" s="98" t="s">
        <v>9</v>
      </c>
      <c r="H2638" s="1513"/>
      <c r="I2638" s="1513"/>
    </row>
    <row r="2639" spans="1:9" ht="15.75">
      <c r="A2639" s="1008"/>
      <c r="B2639" s="1008"/>
      <c r="C2639" s="1013"/>
      <c r="D2639" s="1016"/>
      <c r="E2639" s="98"/>
      <c r="F2639" s="98"/>
      <c r="G2639" s="1499"/>
      <c r="H2639" s="1190"/>
      <c r="I2639" s="1500"/>
    </row>
    <row r="2640" spans="1:9" ht="15.75">
      <c r="A2640" s="3"/>
      <c r="B2640" s="3"/>
      <c r="C2640" s="1514" t="s">
        <v>783</v>
      </c>
      <c r="D2640" s="1016" t="s">
        <v>29</v>
      </c>
      <c r="E2640" s="1148" t="s">
        <v>692</v>
      </c>
      <c r="F2640" s="1283"/>
      <c r="G2640" s="1501"/>
      <c r="H2640" s="1502"/>
      <c r="I2640" s="1503"/>
    </row>
    <row r="2641" spans="1:9" ht="15.75">
      <c r="A2641" s="3"/>
      <c r="B2641" s="3"/>
      <c r="C2641" s="1505"/>
      <c r="D2641" s="29">
        <v>1</v>
      </c>
      <c r="E2641" s="1003" t="s">
        <v>665</v>
      </c>
      <c r="F2641" s="1011">
        <v>26480</v>
      </c>
      <c r="G2641" s="1011"/>
      <c r="H2641" s="1002"/>
      <c r="I2641" s="1016"/>
    </row>
    <row r="2642" spans="1:9" ht="24">
      <c r="A2642" s="3"/>
      <c r="B2642" s="3"/>
      <c r="C2642" s="1505"/>
      <c r="D2642" s="1004">
        <v>1001</v>
      </c>
      <c r="E2642" s="1003" t="s">
        <v>31</v>
      </c>
      <c r="F2642" s="1011">
        <v>2255</v>
      </c>
      <c r="G2642" s="1011"/>
      <c r="H2642" s="1002"/>
      <c r="I2642" s="117"/>
    </row>
    <row r="2643" spans="1:9" ht="24">
      <c r="A2643" s="3"/>
      <c r="B2643" s="3"/>
      <c r="C2643" s="1505"/>
      <c r="D2643" s="1004">
        <v>1210</v>
      </c>
      <c r="E2643" s="1003" t="s">
        <v>71</v>
      </c>
      <c r="F2643" s="1011">
        <v>1932</v>
      </c>
      <c r="G2643" s="1011"/>
      <c r="H2643" s="1002"/>
      <c r="I2643" s="117"/>
    </row>
    <row r="2644" spans="1:9" ht="24">
      <c r="A2644" s="3"/>
      <c r="B2644" s="3"/>
      <c r="C2644" s="1505"/>
      <c r="D2644" s="1004">
        <v>1810</v>
      </c>
      <c r="E2644" s="1003" t="s">
        <v>595</v>
      </c>
      <c r="F2644" s="1011">
        <v>28470</v>
      </c>
      <c r="G2644" s="1011"/>
      <c r="H2644" s="1002"/>
      <c r="I2644" s="117"/>
    </row>
    <row r="2645" spans="1:9" ht="24">
      <c r="A2645" s="3"/>
      <c r="B2645" s="3"/>
      <c r="C2645" s="1505"/>
      <c r="D2645" s="1004">
        <v>2378</v>
      </c>
      <c r="E2645" s="1003" t="s">
        <v>647</v>
      </c>
      <c r="F2645" s="1011">
        <v>9006</v>
      </c>
      <c r="G2645" s="1011"/>
      <c r="H2645" s="1002"/>
      <c r="I2645" s="117"/>
    </row>
    <row r="2646" spans="1:9" ht="24">
      <c r="A2646" s="3"/>
      <c r="B2646" s="3"/>
      <c r="C2646" s="1505"/>
      <c r="D2646" s="1004"/>
      <c r="E2646" s="1003"/>
      <c r="F2646" s="1011"/>
      <c r="G2646" s="1011"/>
      <c r="H2646" s="1002"/>
      <c r="I2646" s="117"/>
    </row>
    <row r="2647" spans="1:9" ht="24">
      <c r="A2647" s="3"/>
      <c r="B2647" s="3"/>
      <c r="C2647" s="1505"/>
      <c r="D2647" s="1004"/>
      <c r="E2647" s="1003"/>
      <c r="F2647" s="1011"/>
      <c r="G2647" s="1011"/>
      <c r="H2647" s="1002"/>
      <c r="I2647" s="117"/>
    </row>
    <row r="2648" spans="1:9" ht="24">
      <c r="A2648" s="3"/>
      <c r="B2648" s="3"/>
      <c r="C2648" s="1505"/>
      <c r="D2648" s="1004"/>
      <c r="E2648" s="1003"/>
      <c r="F2648" s="1011"/>
      <c r="G2648" s="1011"/>
      <c r="H2648" s="1002"/>
      <c r="I2648" s="117"/>
    </row>
    <row r="2649" spans="1:9" ht="24">
      <c r="A2649" s="3"/>
      <c r="B2649" s="3"/>
      <c r="C2649" s="1505"/>
      <c r="D2649" s="1004"/>
      <c r="E2649" s="1003"/>
      <c r="F2649" s="1011"/>
      <c r="G2649" s="1011"/>
      <c r="H2649" s="1002"/>
      <c r="I2649" s="117"/>
    </row>
    <row r="2650" spans="1:9" ht="24">
      <c r="A2650" s="3"/>
      <c r="B2650" s="3"/>
      <c r="C2650" s="1505"/>
      <c r="D2650" s="1004"/>
      <c r="E2650" s="1003"/>
      <c r="F2650" s="1011"/>
      <c r="G2650" s="1011"/>
      <c r="H2650" s="1002"/>
      <c r="I2650" s="117"/>
    </row>
    <row r="2651" spans="1:9" ht="15.75">
      <c r="A2651" s="3"/>
      <c r="B2651" s="3"/>
      <c r="C2651" s="1506"/>
      <c r="D2651" s="1004"/>
      <c r="E2651" s="1003"/>
      <c r="F2651" s="1011"/>
      <c r="G2651" s="1011"/>
      <c r="H2651" s="1002"/>
      <c r="I2651" s="1016"/>
    </row>
    <row r="2652" spans="1:9" ht="15.75">
      <c r="A2652" s="3"/>
      <c r="B2652" s="3"/>
      <c r="C2652" s="7"/>
      <c r="D2652" s="1004"/>
      <c r="E2652" s="1005"/>
      <c r="F2652" s="1017"/>
      <c r="G2652" s="1017"/>
      <c r="H2652" s="1507"/>
      <c r="I2652" s="1508"/>
    </row>
    <row r="2653" spans="1:9" ht="15.75">
      <c r="A2653" s="15"/>
      <c r="B2653" s="15"/>
      <c r="C2653" s="167"/>
      <c r="D2653" s="1025"/>
      <c r="E2653" s="169"/>
      <c r="F2653" s="170"/>
      <c r="G2653" s="170"/>
      <c r="H2653" s="171"/>
      <c r="I2653" s="167"/>
    </row>
    <row r="2655" spans="1:9" ht="18.75">
      <c r="A2655" s="1140" t="s">
        <v>12</v>
      </c>
      <c r="B2655" s="1140"/>
      <c r="C2655" s="1140"/>
      <c r="D2655" s="1141" t="s">
        <v>25</v>
      </c>
      <c r="E2655" s="1141"/>
      <c r="F2655" s="1141"/>
      <c r="G2655" s="1012" t="s">
        <v>13</v>
      </c>
      <c r="H2655" s="1012"/>
      <c r="I2655" s="1012"/>
    </row>
    <row r="2656" spans="1:9" ht="67.5" customHeight="1">
      <c r="A2656" s="1510" t="s">
        <v>685</v>
      </c>
      <c r="B2656" s="1510"/>
      <c r="C2656" s="1510"/>
      <c r="D2656" s="1510"/>
      <c r="E2656" s="1510"/>
      <c r="F2656" s="1510"/>
      <c r="G2656" s="1510"/>
      <c r="H2656" s="1510"/>
      <c r="I2656" s="1510"/>
    </row>
    <row r="2657" spans="1:9" ht="15.75">
      <c r="A2657" s="1160" t="s">
        <v>23</v>
      </c>
      <c r="B2657" s="1160"/>
      <c r="C2657" s="166">
        <v>45391</v>
      </c>
      <c r="D2657" s="10"/>
      <c r="E2657" s="1206" t="s">
        <v>21</v>
      </c>
      <c r="F2657" s="1206"/>
      <c r="G2657" s="1219"/>
      <c r="H2657" s="1219"/>
      <c r="I2657" s="1219"/>
    </row>
    <row r="2658" spans="1:9" ht="15.75">
      <c r="A2658" s="1213" t="s">
        <v>26</v>
      </c>
      <c r="B2658" s="1213"/>
      <c r="C2658" s="1013" t="s">
        <v>27</v>
      </c>
      <c r="D2658" s="12"/>
      <c r="E2658" s="1213" t="s">
        <v>20</v>
      </c>
      <c r="F2658" s="1213"/>
      <c r="G2658" s="1511">
        <v>45383</v>
      </c>
      <c r="H2658" s="1511"/>
      <c r="I2658" s="1511"/>
    </row>
    <row r="2659" spans="1:9" ht="15.75">
      <c r="A2659" s="1213" t="s">
        <v>15</v>
      </c>
      <c r="B2659" s="1213"/>
      <c r="C2659" s="1013" t="s">
        <v>17</v>
      </c>
      <c r="D2659" s="12"/>
      <c r="E2659" s="1214" t="s">
        <v>18</v>
      </c>
      <c r="F2659" s="1215"/>
      <c r="G2659" s="1184" t="s">
        <v>788</v>
      </c>
      <c r="H2659" s="1184"/>
      <c r="I2659" s="1184"/>
    </row>
    <row r="2660" spans="1:9" ht="15.75">
      <c r="A2660" s="1213" t="s">
        <v>16</v>
      </c>
      <c r="B2660" s="1213"/>
      <c r="C2660" s="1013">
        <v>90135194</v>
      </c>
      <c r="D2660" s="10"/>
      <c r="E2660" s="1206" t="s">
        <v>19</v>
      </c>
      <c r="F2660" s="1206"/>
      <c r="G2660" s="1191" t="s">
        <v>687</v>
      </c>
      <c r="H2660" s="1191"/>
      <c r="I2660" s="1191"/>
    </row>
    <row r="2661" spans="1:9" ht="15.75">
      <c r="A2661" s="1184" t="s">
        <v>0</v>
      </c>
      <c r="B2661" s="1184"/>
      <c r="C2661" s="33"/>
      <c r="D2661" s="8"/>
      <c r="E2661" s="1018" t="s">
        <v>22</v>
      </c>
      <c r="F2661" s="1013" t="s">
        <v>282</v>
      </c>
      <c r="G2661" s="1018" t="s">
        <v>179</v>
      </c>
      <c r="H2661" s="1282" t="s">
        <v>175</v>
      </c>
      <c r="I2661" s="1282"/>
    </row>
    <row r="2662" spans="1:9" ht="15.75">
      <c r="A2662" s="1151" t="s">
        <v>1</v>
      </c>
      <c r="B2662" s="1153"/>
      <c r="C2662" s="1154"/>
      <c r="D2662" s="1512" t="s">
        <v>2</v>
      </c>
      <c r="E2662" s="1512"/>
      <c r="F2662" s="1512"/>
      <c r="G2662" s="1512"/>
      <c r="H2662" s="1513" t="s">
        <v>10</v>
      </c>
      <c r="I2662" s="1513" t="s">
        <v>11</v>
      </c>
    </row>
    <row r="2663" spans="1:9" ht="15.75">
      <c r="A2663" s="1161" t="s">
        <v>3</v>
      </c>
      <c r="B2663" s="1161" t="s">
        <v>4</v>
      </c>
      <c r="C2663" s="1163" t="s">
        <v>5</v>
      </c>
      <c r="D2663" s="1401" t="s">
        <v>6</v>
      </c>
      <c r="E2663" s="1184" t="s">
        <v>7</v>
      </c>
      <c r="F2663" s="1184"/>
      <c r="G2663" s="1184"/>
      <c r="H2663" s="1513"/>
      <c r="I2663" s="1513"/>
    </row>
    <row r="2664" spans="1:9" ht="15.75">
      <c r="A2664" s="1162"/>
      <c r="B2664" s="1162"/>
      <c r="C2664" s="1164"/>
      <c r="D2664" s="1191"/>
      <c r="E2664" s="1184" t="s">
        <v>8</v>
      </c>
      <c r="F2664" s="1184"/>
      <c r="G2664" s="98" t="s">
        <v>9</v>
      </c>
      <c r="H2664" s="1513"/>
      <c r="I2664" s="1513"/>
    </row>
    <row r="2665" spans="1:9" ht="15.75">
      <c r="A2665" s="1008"/>
      <c r="B2665" s="1008"/>
      <c r="C2665" s="1013"/>
      <c r="D2665" s="1016"/>
      <c r="E2665" s="98"/>
      <c r="F2665" s="98"/>
      <c r="G2665" s="1499"/>
      <c r="H2665" s="1190"/>
      <c r="I2665" s="1500"/>
    </row>
    <row r="2666" spans="1:9" ht="15.75">
      <c r="A2666" s="3"/>
      <c r="B2666" s="3"/>
      <c r="C2666" s="1514" t="s">
        <v>789</v>
      </c>
      <c r="D2666" s="1016" t="s">
        <v>29</v>
      </c>
      <c r="E2666" s="1148" t="s">
        <v>692</v>
      </c>
      <c r="F2666" s="1283"/>
      <c r="G2666" s="1501"/>
      <c r="H2666" s="1502"/>
      <c r="I2666" s="1503"/>
    </row>
    <row r="2667" spans="1:9" ht="15.75">
      <c r="A2667" s="3"/>
      <c r="B2667" s="3"/>
      <c r="C2667" s="1505"/>
      <c r="D2667" s="29">
        <v>1</v>
      </c>
      <c r="E2667" s="1003" t="s">
        <v>665</v>
      </c>
      <c r="F2667" s="1011">
        <v>18130</v>
      </c>
      <c r="G2667" s="1011"/>
      <c r="H2667" s="1002"/>
      <c r="I2667" s="1016"/>
    </row>
    <row r="2668" spans="1:9" ht="24">
      <c r="A2668" s="3"/>
      <c r="B2668" s="3"/>
      <c r="C2668" s="1505"/>
      <c r="D2668" s="1004">
        <v>1001</v>
      </c>
      <c r="E2668" s="1003" t="s">
        <v>31</v>
      </c>
      <c r="F2668" s="1011">
        <v>2384</v>
      </c>
      <c r="G2668" s="1011"/>
      <c r="H2668" s="1002"/>
      <c r="I2668" s="117"/>
    </row>
    <row r="2669" spans="1:9" ht="24">
      <c r="A2669" s="3"/>
      <c r="B2669" s="3"/>
      <c r="C2669" s="1505"/>
      <c r="D2669" s="1004">
        <v>1210</v>
      </c>
      <c r="E2669" s="1003" t="s">
        <v>71</v>
      </c>
      <c r="F2669" s="1011">
        <v>1932</v>
      </c>
      <c r="G2669" s="1011"/>
      <c r="H2669" s="1002"/>
      <c r="I2669" s="117"/>
    </row>
    <row r="2670" spans="1:9" ht="24">
      <c r="A2670" s="3"/>
      <c r="B2670" s="3"/>
      <c r="C2670" s="1505"/>
      <c r="D2670" s="1004">
        <v>1810</v>
      </c>
      <c r="E2670" s="1003" t="s">
        <v>595</v>
      </c>
      <c r="F2670" s="1011">
        <v>25375</v>
      </c>
      <c r="G2670" s="1011"/>
      <c r="H2670" s="1002"/>
      <c r="I2670" s="117"/>
    </row>
    <row r="2671" spans="1:9" ht="24">
      <c r="A2671" s="3"/>
      <c r="B2671" s="3"/>
      <c r="C2671" s="1505"/>
      <c r="D2671" s="1004">
        <v>2378</v>
      </c>
      <c r="E2671" s="1003" t="s">
        <v>647</v>
      </c>
      <c r="F2671" s="1011">
        <v>6027</v>
      </c>
      <c r="G2671" s="1011"/>
      <c r="H2671" s="1002"/>
      <c r="I2671" s="117"/>
    </row>
    <row r="2672" spans="1:9" ht="24">
      <c r="A2672" s="3"/>
      <c r="B2672" s="3"/>
      <c r="C2672" s="1505"/>
      <c r="D2672" s="1004"/>
      <c r="E2672" s="1003"/>
      <c r="F2672" s="1011"/>
      <c r="G2672" s="1011"/>
      <c r="H2672" s="1002"/>
      <c r="I2672" s="117"/>
    </row>
    <row r="2673" spans="1:9" ht="24">
      <c r="A2673" s="3"/>
      <c r="B2673" s="3"/>
      <c r="C2673" s="1505"/>
      <c r="D2673" s="1004"/>
      <c r="E2673" s="1003"/>
      <c r="F2673" s="1011"/>
      <c r="G2673" s="1011"/>
      <c r="H2673" s="1002"/>
      <c r="I2673" s="117"/>
    </row>
    <row r="2674" spans="1:9" ht="24">
      <c r="A2674" s="3"/>
      <c r="B2674" s="3"/>
      <c r="C2674" s="1505"/>
      <c r="D2674" s="1004"/>
      <c r="E2674" s="1003"/>
      <c r="F2674" s="1011"/>
      <c r="G2674" s="1011"/>
      <c r="H2674" s="1002"/>
      <c r="I2674" s="117"/>
    </row>
    <row r="2675" spans="1:9" ht="24">
      <c r="A2675" s="3"/>
      <c r="B2675" s="3"/>
      <c r="C2675" s="1505"/>
      <c r="D2675" s="1004"/>
      <c r="E2675" s="1003"/>
      <c r="F2675" s="1011"/>
      <c r="G2675" s="1011"/>
      <c r="H2675" s="1002"/>
      <c r="I2675" s="117"/>
    </row>
    <row r="2676" spans="1:9" ht="24">
      <c r="A2676" s="3"/>
      <c r="B2676" s="3"/>
      <c r="C2676" s="1505"/>
      <c r="D2676" s="1004"/>
      <c r="E2676" s="1003"/>
      <c r="F2676" s="1011"/>
      <c r="G2676" s="1011"/>
      <c r="H2676" s="1002"/>
      <c r="I2676" s="117"/>
    </row>
    <row r="2677" spans="1:9" ht="15.75">
      <c r="A2677" s="3"/>
      <c r="B2677" s="3"/>
      <c r="C2677" s="1506"/>
      <c r="D2677" s="1004"/>
      <c r="E2677" s="1003"/>
      <c r="F2677" s="1011"/>
      <c r="G2677" s="1011"/>
      <c r="H2677" s="1002"/>
      <c r="I2677" s="1016"/>
    </row>
    <row r="2678" spans="1:9" ht="15.75">
      <c r="A2678" s="3"/>
      <c r="B2678" s="3"/>
      <c r="C2678" s="7"/>
      <c r="D2678" s="1004"/>
      <c r="E2678" s="1005"/>
      <c r="F2678" s="1017"/>
      <c r="G2678" s="1017"/>
      <c r="H2678" s="1507"/>
      <c r="I2678" s="1508"/>
    </row>
    <row r="2679" spans="1:9" ht="15.75">
      <c r="A2679" s="15"/>
      <c r="B2679" s="15"/>
      <c r="C2679" s="167"/>
      <c r="D2679" s="1025"/>
      <c r="E2679" s="169"/>
      <c r="F2679" s="170"/>
      <c r="G2679" s="170"/>
      <c r="H2679" s="171"/>
      <c r="I2679" s="167"/>
    </row>
    <row r="2681" spans="1:9" ht="18.75">
      <c r="A2681" s="1140" t="s">
        <v>12</v>
      </c>
      <c r="B2681" s="1140"/>
      <c r="C2681" s="1140"/>
      <c r="D2681" s="1141" t="s">
        <v>25</v>
      </c>
      <c r="E2681" s="1141"/>
      <c r="F2681" s="1141"/>
      <c r="G2681" s="1012" t="s">
        <v>13</v>
      </c>
      <c r="H2681" s="1012"/>
      <c r="I2681" s="1012"/>
    </row>
    <row r="2682" spans="1:9" ht="65.25" customHeight="1">
      <c r="A2682" s="1510" t="s">
        <v>685</v>
      </c>
      <c r="B2682" s="1510"/>
      <c r="C2682" s="1510"/>
      <c r="D2682" s="1510"/>
      <c r="E2682" s="1510"/>
      <c r="F2682" s="1510"/>
      <c r="G2682" s="1510"/>
      <c r="H2682" s="1510"/>
      <c r="I2682" s="1510"/>
    </row>
    <row r="2683" spans="1:9" ht="15.75">
      <c r="A2683" s="1160" t="s">
        <v>23</v>
      </c>
      <c r="B2683" s="1160"/>
      <c r="C2683" s="166">
        <v>45391</v>
      </c>
      <c r="D2683" s="10"/>
      <c r="E2683" s="1206" t="s">
        <v>21</v>
      </c>
      <c r="F2683" s="1206"/>
      <c r="G2683" s="1219"/>
      <c r="H2683" s="1219"/>
      <c r="I2683" s="1219"/>
    </row>
    <row r="2684" spans="1:9" ht="15.75">
      <c r="A2684" s="1213" t="s">
        <v>26</v>
      </c>
      <c r="B2684" s="1213"/>
      <c r="C2684" s="1013" t="s">
        <v>27</v>
      </c>
      <c r="D2684" s="12"/>
      <c r="E2684" s="1213" t="s">
        <v>20</v>
      </c>
      <c r="F2684" s="1213"/>
      <c r="G2684" s="1511">
        <v>45383</v>
      </c>
      <c r="H2684" s="1511"/>
      <c r="I2684" s="1511"/>
    </row>
    <row r="2685" spans="1:9" ht="15.75">
      <c r="A2685" s="1213" t="s">
        <v>15</v>
      </c>
      <c r="B2685" s="1213"/>
      <c r="C2685" s="1013" t="s">
        <v>17</v>
      </c>
      <c r="D2685" s="12"/>
      <c r="E2685" s="1214" t="s">
        <v>18</v>
      </c>
      <c r="F2685" s="1215"/>
      <c r="G2685" s="1184" t="s">
        <v>790</v>
      </c>
      <c r="H2685" s="1184"/>
      <c r="I2685" s="1184"/>
    </row>
    <row r="2686" spans="1:9" ht="15.75">
      <c r="A2686" s="1213" t="s">
        <v>16</v>
      </c>
      <c r="B2686" s="1213"/>
      <c r="C2686" s="1013">
        <v>90018056</v>
      </c>
      <c r="D2686" s="10"/>
      <c r="E2686" s="1206" t="s">
        <v>19</v>
      </c>
      <c r="F2686" s="1206"/>
      <c r="G2686" s="1191" t="s">
        <v>687</v>
      </c>
      <c r="H2686" s="1191"/>
      <c r="I2686" s="1191"/>
    </row>
    <row r="2687" spans="1:9" ht="15.75">
      <c r="A2687" s="1184" t="s">
        <v>0</v>
      </c>
      <c r="B2687" s="1184"/>
      <c r="C2687" s="33"/>
      <c r="D2687" s="8"/>
      <c r="E2687" s="1018" t="s">
        <v>22</v>
      </c>
      <c r="F2687" s="1013" t="s">
        <v>791</v>
      </c>
      <c r="G2687" s="1018" t="s">
        <v>179</v>
      </c>
      <c r="H2687" s="1282" t="s">
        <v>175</v>
      </c>
      <c r="I2687" s="1282"/>
    </row>
    <row r="2688" spans="1:9" ht="15.75">
      <c r="A2688" s="1151" t="s">
        <v>1</v>
      </c>
      <c r="B2688" s="1153"/>
      <c r="C2688" s="1154"/>
      <c r="D2688" s="1512" t="s">
        <v>2</v>
      </c>
      <c r="E2688" s="1512"/>
      <c r="F2688" s="1512"/>
      <c r="G2688" s="1512"/>
      <c r="H2688" s="1513" t="s">
        <v>10</v>
      </c>
      <c r="I2688" s="1513" t="s">
        <v>11</v>
      </c>
    </row>
    <row r="2689" spans="1:9" ht="15.75">
      <c r="A2689" s="1161" t="s">
        <v>3</v>
      </c>
      <c r="B2689" s="1161" t="s">
        <v>4</v>
      </c>
      <c r="C2689" s="1163" t="s">
        <v>5</v>
      </c>
      <c r="D2689" s="1401" t="s">
        <v>6</v>
      </c>
      <c r="E2689" s="1184" t="s">
        <v>7</v>
      </c>
      <c r="F2689" s="1184"/>
      <c r="G2689" s="1184"/>
      <c r="H2689" s="1513"/>
      <c r="I2689" s="1513"/>
    </row>
    <row r="2690" spans="1:9" ht="15.75">
      <c r="A2690" s="1162"/>
      <c r="B2690" s="1162"/>
      <c r="C2690" s="1164"/>
      <c r="D2690" s="1191"/>
      <c r="E2690" s="1184" t="s">
        <v>8</v>
      </c>
      <c r="F2690" s="1184"/>
      <c r="G2690" s="98" t="s">
        <v>9</v>
      </c>
      <c r="H2690" s="1513"/>
      <c r="I2690" s="1513"/>
    </row>
    <row r="2691" spans="1:9" ht="15.75">
      <c r="A2691" s="1008"/>
      <c r="B2691" s="1008"/>
      <c r="C2691" s="1013"/>
      <c r="D2691" s="1016"/>
      <c r="E2691" s="98"/>
      <c r="F2691" s="98"/>
      <c r="G2691" s="1499"/>
      <c r="H2691" s="1190"/>
      <c r="I2691" s="1500"/>
    </row>
    <row r="2692" spans="1:9" ht="15.75">
      <c r="A2692" s="3"/>
      <c r="B2692" s="3"/>
      <c r="C2692" s="1514" t="s">
        <v>792</v>
      </c>
      <c r="D2692" s="1016" t="s">
        <v>29</v>
      </c>
      <c r="E2692" s="1148" t="s">
        <v>692</v>
      </c>
      <c r="F2692" s="1283"/>
      <c r="G2692" s="1501"/>
      <c r="H2692" s="1502"/>
      <c r="I2692" s="1503"/>
    </row>
    <row r="2693" spans="1:9" ht="15.75">
      <c r="A2693" s="3"/>
      <c r="B2693" s="3"/>
      <c r="C2693" s="1505"/>
      <c r="D2693" s="29">
        <v>1</v>
      </c>
      <c r="E2693" s="1003" t="s">
        <v>665</v>
      </c>
      <c r="F2693" s="1011">
        <v>38280</v>
      </c>
      <c r="G2693" s="1011"/>
      <c r="H2693" s="1002"/>
      <c r="I2693" s="1016"/>
    </row>
    <row r="2694" spans="1:9" ht="24">
      <c r="A2694" s="3"/>
      <c r="B2694" s="3"/>
      <c r="C2694" s="1505"/>
      <c r="D2694" s="1004">
        <v>1001</v>
      </c>
      <c r="E2694" s="1003" t="s">
        <v>31</v>
      </c>
      <c r="F2694" s="1011">
        <v>2670</v>
      </c>
      <c r="G2694" s="1011"/>
      <c r="H2694" s="1002"/>
      <c r="I2694" s="117"/>
    </row>
    <row r="2695" spans="1:9" ht="24">
      <c r="A2695" s="3"/>
      <c r="B2695" s="3"/>
      <c r="C2695" s="1505"/>
      <c r="D2695" s="1004">
        <v>1210</v>
      </c>
      <c r="E2695" s="1003" t="s">
        <v>71</v>
      </c>
      <c r="F2695" s="1011">
        <v>1932</v>
      </c>
      <c r="G2695" s="1011"/>
      <c r="H2695" s="1002"/>
      <c r="I2695" s="117"/>
    </row>
    <row r="2696" spans="1:9" ht="24">
      <c r="A2696" s="3"/>
      <c r="B2696" s="3"/>
      <c r="C2696" s="1505"/>
      <c r="D2696" s="1004">
        <v>1810</v>
      </c>
      <c r="E2696" s="1003" t="s">
        <v>595</v>
      </c>
      <c r="F2696" s="1011">
        <v>37190</v>
      </c>
      <c r="G2696" s="1011"/>
      <c r="H2696" s="1002"/>
      <c r="I2696" s="117"/>
    </row>
    <row r="2697" spans="1:9" ht="24">
      <c r="A2697" s="3"/>
      <c r="B2697" s="3"/>
      <c r="C2697" s="1505"/>
      <c r="D2697" s="1004">
        <v>2378</v>
      </c>
      <c r="E2697" s="1003" t="s">
        <v>647</v>
      </c>
      <c r="F2697" s="1011">
        <v>12982</v>
      </c>
      <c r="G2697" s="1011"/>
      <c r="H2697" s="1002"/>
      <c r="I2697" s="117"/>
    </row>
    <row r="2698" spans="1:9" ht="24">
      <c r="A2698" s="3"/>
      <c r="B2698" s="3"/>
      <c r="C2698" s="1505"/>
      <c r="D2698" s="1004"/>
      <c r="E2698" s="1003"/>
      <c r="F2698" s="1011"/>
      <c r="G2698" s="1011"/>
      <c r="H2698" s="1002"/>
      <c r="I2698" s="117"/>
    </row>
    <row r="2699" spans="1:9" ht="24">
      <c r="A2699" s="3"/>
      <c r="B2699" s="3"/>
      <c r="C2699" s="1505"/>
      <c r="D2699" s="1004"/>
      <c r="E2699" s="1003"/>
      <c r="F2699" s="1011"/>
      <c r="G2699" s="1011"/>
      <c r="H2699" s="1002"/>
      <c r="I2699" s="117"/>
    </row>
    <row r="2700" spans="1:9" ht="24">
      <c r="A2700" s="3"/>
      <c r="B2700" s="3"/>
      <c r="C2700" s="1505"/>
      <c r="D2700" s="1004"/>
      <c r="E2700" s="1003"/>
      <c r="F2700" s="1011"/>
      <c r="G2700" s="1011"/>
      <c r="H2700" s="1002"/>
      <c r="I2700" s="117"/>
    </row>
    <row r="2701" spans="1:9" ht="24">
      <c r="A2701" s="3"/>
      <c r="B2701" s="3"/>
      <c r="C2701" s="1505"/>
      <c r="D2701" s="1004"/>
      <c r="E2701" s="1003"/>
      <c r="F2701" s="1011"/>
      <c r="G2701" s="1011"/>
      <c r="H2701" s="1002"/>
      <c r="I2701" s="117"/>
    </row>
    <row r="2702" spans="1:9" ht="24">
      <c r="A2702" s="3"/>
      <c r="B2702" s="3"/>
      <c r="C2702" s="1505"/>
      <c r="D2702" s="1004"/>
      <c r="E2702" s="1003"/>
      <c r="F2702" s="1011"/>
      <c r="G2702" s="1011"/>
      <c r="H2702" s="1002"/>
      <c r="I2702" s="117"/>
    </row>
    <row r="2703" spans="1:9" ht="15.75">
      <c r="A2703" s="3"/>
      <c r="B2703" s="3"/>
      <c r="C2703" s="1506"/>
      <c r="D2703" s="1004"/>
      <c r="E2703" s="1003"/>
      <c r="F2703" s="1011"/>
      <c r="G2703" s="1011"/>
      <c r="H2703" s="1002"/>
      <c r="I2703" s="1016"/>
    </row>
    <row r="2704" spans="1:9" ht="15.75">
      <c r="A2704" s="3"/>
      <c r="B2704" s="3"/>
      <c r="C2704" s="7"/>
      <c r="D2704" s="1004"/>
      <c r="E2704" s="1005"/>
      <c r="F2704" s="1017"/>
      <c r="G2704" s="1017"/>
      <c r="H2704" s="1507"/>
      <c r="I2704" s="1508"/>
    </row>
    <row r="2705" spans="1:9" ht="15.75">
      <c r="A2705" s="15"/>
      <c r="B2705" s="15"/>
      <c r="C2705" s="167"/>
      <c r="D2705" s="1025"/>
      <c r="E2705" s="169"/>
      <c r="F2705" s="170"/>
      <c r="G2705" s="170"/>
      <c r="H2705" s="171"/>
      <c r="I2705" s="167"/>
    </row>
    <row r="2707" spans="1:9" ht="18.75">
      <c r="A2707" s="1140" t="s">
        <v>12</v>
      </c>
      <c r="B2707" s="1140"/>
      <c r="C2707" s="1140"/>
      <c r="D2707" s="1141" t="s">
        <v>25</v>
      </c>
      <c r="E2707" s="1141"/>
      <c r="F2707" s="1141"/>
      <c r="G2707" s="1012" t="s">
        <v>13</v>
      </c>
      <c r="H2707" s="1012"/>
      <c r="I2707" s="1012"/>
    </row>
    <row r="2708" spans="1:9" ht="65.25" customHeight="1">
      <c r="A2708" s="1510" t="s">
        <v>685</v>
      </c>
      <c r="B2708" s="1510"/>
      <c r="C2708" s="1510"/>
      <c r="D2708" s="1510"/>
      <c r="E2708" s="1510"/>
      <c r="F2708" s="1510"/>
      <c r="G2708" s="1510"/>
      <c r="H2708" s="1510"/>
      <c r="I2708" s="1510"/>
    </row>
    <row r="2709" spans="1:9" ht="15.75">
      <c r="A2709" s="1160" t="s">
        <v>23</v>
      </c>
      <c r="B2709" s="1160"/>
      <c r="C2709" s="166">
        <v>45391</v>
      </c>
      <c r="D2709" s="10"/>
      <c r="E2709" s="1206" t="s">
        <v>21</v>
      </c>
      <c r="F2709" s="1206"/>
      <c r="G2709" s="1219"/>
      <c r="H2709" s="1219"/>
      <c r="I2709" s="1219"/>
    </row>
    <row r="2710" spans="1:9" ht="15.75">
      <c r="A2710" s="1213" t="s">
        <v>26</v>
      </c>
      <c r="B2710" s="1213"/>
      <c r="C2710" s="1013" t="s">
        <v>27</v>
      </c>
      <c r="D2710" s="12"/>
      <c r="E2710" s="1213" t="s">
        <v>20</v>
      </c>
      <c r="F2710" s="1213"/>
      <c r="G2710" s="1511">
        <v>45383</v>
      </c>
      <c r="H2710" s="1511"/>
      <c r="I2710" s="1511"/>
    </row>
    <row r="2711" spans="1:9" ht="15.75">
      <c r="A2711" s="1213" t="s">
        <v>15</v>
      </c>
      <c r="B2711" s="1213"/>
      <c r="C2711" s="1013" t="s">
        <v>17</v>
      </c>
      <c r="D2711" s="12"/>
      <c r="E2711" s="1214" t="s">
        <v>18</v>
      </c>
      <c r="F2711" s="1215"/>
      <c r="G2711" s="1184" t="s">
        <v>793</v>
      </c>
      <c r="H2711" s="1184"/>
      <c r="I2711" s="1184"/>
    </row>
    <row r="2712" spans="1:9" ht="15.75">
      <c r="A2712" s="1213" t="s">
        <v>16</v>
      </c>
      <c r="B2712" s="1213"/>
      <c r="C2712" s="1013">
        <v>90008004</v>
      </c>
      <c r="D2712" s="10"/>
      <c r="E2712" s="1206" t="s">
        <v>19</v>
      </c>
      <c r="F2712" s="1206"/>
      <c r="G2712" s="1191" t="s">
        <v>687</v>
      </c>
      <c r="H2712" s="1191"/>
      <c r="I2712" s="1191"/>
    </row>
    <row r="2713" spans="1:9" ht="15.75">
      <c r="A2713" s="1184" t="s">
        <v>0</v>
      </c>
      <c r="B2713" s="1184"/>
      <c r="C2713" s="33"/>
      <c r="D2713" s="8"/>
      <c r="E2713" s="1018" t="s">
        <v>22</v>
      </c>
      <c r="F2713" s="1013" t="s">
        <v>791</v>
      </c>
      <c r="G2713" s="1018" t="s">
        <v>179</v>
      </c>
      <c r="H2713" s="1282" t="s">
        <v>175</v>
      </c>
      <c r="I2713" s="1282"/>
    </row>
    <row r="2714" spans="1:9" ht="15.75">
      <c r="A2714" s="1151" t="s">
        <v>1</v>
      </c>
      <c r="B2714" s="1153"/>
      <c r="C2714" s="1154"/>
      <c r="D2714" s="1512" t="s">
        <v>2</v>
      </c>
      <c r="E2714" s="1512"/>
      <c r="F2714" s="1512"/>
      <c r="G2714" s="1512"/>
      <c r="H2714" s="1513" t="s">
        <v>10</v>
      </c>
      <c r="I2714" s="1513" t="s">
        <v>11</v>
      </c>
    </row>
    <row r="2715" spans="1:9" ht="15.75">
      <c r="A2715" s="1161" t="s">
        <v>3</v>
      </c>
      <c r="B2715" s="1161" t="s">
        <v>4</v>
      </c>
      <c r="C2715" s="1163" t="s">
        <v>5</v>
      </c>
      <c r="D2715" s="1401" t="s">
        <v>6</v>
      </c>
      <c r="E2715" s="1184" t="s">
        <v>7</v>
      </c>
      <c r="F2715" s="1184"/>
      <c r="G2715" s="1184"/>
      <c r="H2715" s="1513"/>
      <c r="I2715" s="1513"/>
    </row>
    <row r="2716" spans="1:9" ht="15.75">
      <c r="A2716" s="1162"/>
      <c r="B2716" s="1162"/>
      <c r="C2716" s="1164"/>
      <c r="D2716" s="1191"/>
      <c r="E2716" s="1184" t="s">
        <v>8</v>
      </c>
      <c r="F2716" s="1184"/>
      <c r="G2716" s="98" t="s">
        <v>9</v>
      </c>
      <c r="H2716" s="1513"/>
      <c r="I2716" s="1513"/>
    </row>
    <row r="2717" spans="1:9" ht="15.75">
      <c r="A2717" s="1008"/>
      <c r="B2717" s="1008"/>
      <c r="C2717" s="1013"/>
      <c r="D2717" s="1016"/>
      <c r="E2717" s="98"/>
      <c r="F2717" s="98"/>
      <c r="G2717" s="1499"/>
      <c r="H2717" s="1190"/>
      <c r="I2717" s="1500"/>
    </row>
    <row r="2718" spans="1:9" ht="15.75">
      <c r="A2718" s="3"/>
      <c r="B2718" s="3"/>
      <c r="C2718" s="1514" t="s">
        <v>792</v>
      </c>
      <c r="D2718" s="1016" t="s">
        <v>29</v>
      </c>
      <c r="E2718" s="1148" t="s">
        <v>692</v>
      </c>
      <c r="F2718" s="1283"/>
      <c r="G2718" s="1501"/>
      <c r="H2718" s="1502"/>
      <c r="I2718" s="1503"/>
    </row>
    <row r="2719" spans="1:9" ht="15.75">
      <c r="A2719" s="3"/>
      <c r="B2719" s="3"/>
      <c r="C2719" s="1505"/>
      <c r="D2719" s="29">
        <v>1</v>
      </c>
      <c r="E2719" s="1003" t="s">
        <v>665</v>
      </c>
      <c r="F2719" s="1011">
        <v>37090</v>
      </c>
      <c r="G2719" s="1011"/>
      <c r="H2719" s="1002"/>
      <c r="I2719" s="1016"/>
    </row>
    <row r="2720" spans="1:9" ht="24">
      <c r="A2720" s="3"/>
      <c r="B2720" s="3"/>
      <c r="C2720" s="1505"/>
      <c r="D2720" s="1004">
        <v>1001</v>
      </c>
      <c r="E2720" s="1003" t="s">
        <v>31</v>
      </c>
      <c r="F2720" s="1011">
        <v>2670</v>
      </c>
      <c r="G2720" s="1011"/>
      <c r="H2720" s="1002"/>
      <c r="I2720" s="117"/>
    </row>
    <row r="2721" spans="1:9" ht="24">
      <c r="A2721" s="3"/>
      <c r="B2721" s="3"/>
      <c r="C2721" s="1505"/>
      <c r="D2721" s="1004">
        <v>1210</v>
      </c>
      <c r="E2721" s="1003" t="s">
        <v>71</v>
      </c>
      <c r="F2721" s="1011">
        <v>1932</v>
      </c>
      <c r="G2721" s="1011"/>
      <c r="H2721" s="1002"/>
      <c r="I2721" s="117"/>
    </row>
    <row r="2722" spans="1:9" ht="24">
      <c r="A2722" s="3"/>
      <c r="B2722" s="3"/>
      <c r="C2722" s="1505"/>
      <c r="D2722" s="1004">
        <v>1810</v>
      </c>
      <c r="E2722" s="1003" t="s">
        <v>595</v>
      </c>
      <c r="F2722" s="1011">
        <v>36595</v>
      </c>
      <c r="G2722" s="1011"/>
      <c r="H2722" s="1002"/>
      <c r="I2722" s="117"/>
    </row>
    <row r="2723" spans="1:9" ht="24">
      <c r="A2723" s="3"/>
      <c r="B2723" s="3"/>
      <c r="C2723" s="1505"/>
      <c r="D2723" s="1004">
        <v>2378</v>
      </c>
      <c r="E2723" s="1003" t="s">
        <v>647</v>
      </c>
      <c r="F2723" s="1011">
        <v>12565</v>
      </c>
      <c r="G2723" s="1011"/>
      <c r="H2723" s="1002"/>
      <c r="I2723" s="117"/>
    </row>
    <row r="2724" spans="1:9" ht="24">
      <c r="A2724" s="3"/>
      <c r="B2724" s="3"/>
      <c r="C2724" s="1505"/>
      <c r="D2724" s="1004"/>
      <c r="E2724" s="1003"/>
      <c r="F2724" s="1011"/>
      <c r="G2724" s="1011"/>
      <c r="H2724" s="1002"/>
      <c r="I2724" s="117"/>
    </row>
    <row r="2725" spans="1:9" ht="24">
      <c r="A2725" s="3"/>
      <c r="B2725" s="3"/>
      <c r="C2725" s="1505"/>
      <c r="D2725" s="1004"/>
      <c r="E2725" s="1003"/>
      <c r="F2725" s="1011"/>
      <c r="G2725" s="1011"/>
      <c r="H2725" s="1002"/>
      <c r="I2725" s="117"/>
    </row>
    <row r="2726" spans="1:9" ht="24">
      <c r="A2726" s="3"/>
      <c r="B2726" s="3"/>
      <c r="C2726" s="1505"/>
      <c r="D2726" s="1004"/>
      <c r="E2726" s="1003"/>
      <c r="F2726" s="1011"/>
      <c r="G2726" s="1011"/>
      <c r="H2726" s="1002"/>
      <c r="I2726" s="117"/>
    </row>
    <row r="2727" spans="1:9" ht="24">
      <c r="A2727" s="3"/>
      <c r="B2727" s="3"/>
      <c r="C2727" s="1505"/>
      <c r="D2727" s="1004"/>
      <c r="E2727" s="1003"/>
      <c r="F2727" s="1011"/>
      <c r="G2727" s="1011"/>
      <c r="H2727" s="1002"/>
      <c r="I2727" s="117"/>
    </row>
    <row r="2728" spans="1:9" ht="24">
      <c r="A2728" s="3"/>
      <c r="B2728" s="3"/>
      <c r="C2728" s="1505"/>
      <c r="D2728" s="1004"/>
      <c r="E2728" s="1003"/>
      <c r="F2728" s="1011"/>
      <c r="G2728" s="1011"/>
      <c r="H2728" s="1002"/>
      <c r="I2728" s="117"/>
    </row>
    <row r="2729" spans="1:9" ht="15.75">
      <c r="A2729" s="3"/>
      <c r="B2729" s="3"/>
      <c r="C2729" s="1506"/>
      <c r="D2729" s="1004"/>
      <c r="E2729" s="1003"/>
      <c r="F2729" s="1011"/>
      <c r="G2729" s="1011"/>
      <c r="H2729" s="1002"/>
      <c r="I2729" s="1016"/>
    </row>
    <row r="2730" spans="1:9" ht="15.75">
      <c r="A2730" s="3"/>
      <c r="B2730" s="3"/>
      <c r="C2730" s="7"/>
      <c r="D2730" s="1004"/>
      <c r="E2730" s="1005"/>
      <c r="F2730" s="1017"/>
      <c r="G2730" s="1017"/>
      <c r="H2730" s="1507"/>
      <c r="I2730" s="1508"/>
    </row>
    <row r="2731" spans="1:9" ht="15.75">
      <c r="A2731" s="15"/>
      <c r="B2731" s="15"/>
      <c r="C2731" s="167"/>
      <c r="D2731" s="1025"/>
      <c r="E2731" s="169"/>
      <c r="F2731" s="170"/>
      <c r="G2731" s="170"/>
      <c r="H2731" s="171"/>
      <c r="I2731" s="167"/>
    </row>
    <row r="2733" spans="1:9" ht="18.75">
      <c r="A2733" s="1140" t="s">
        <v>12</v>
      </c>
      <c r="B2733" s="1140"/>
      <c r="C2733" s="1140"/>
      <c r="D2733" s="1141" t="s">
        <v>25</v>
      </c>
      <c r="E2733" s="1141"/>
      <c r="F2733" s="1141"/>
      <c r="G2733" s="1012" t="s">
        <v>13</v>
      </c>
      <c r="H2733" s="1012"/>
      <c r="I2733" s="1012"/>
    </row>
    <row r="2734" spans="1:9" ht="66.75" customHeight="1">
      <c r="A2734" s="1510" t="s">
        <v>685</v>
      </c>
      <c r="B2734" s="1510"/>
      <c r="C2734" s="1510"/>
      <c r="D2734" s="1510"/>
      <c r="E2734" s="1510"/>
      <c r="F2734" s="1510"/>
      <c r="G2734" s="1510"/>
      <c r="H2734" s="1510"/>
      <c r="I2734" s="1510"/>
    </row>
    <row r="2735" spans="1:9" ht="15.75">
      <c r="A2735" s="1160" t="s">
        <v>23</v>
      </c>
      <c r="B2735" s="1160"/>
      <c r="C2735" s="166">
        <v>45391</v>
      </c>
      <c r="D2735" s="10"/>
      <c r="E2735" s="1206" t="s">
        <v>21</v>
      </c>
      <c r="F2735" s="1206"/>
      <c r="G2735" s="1219"/>
      <c r="H2735" s="1219"/>
      <c r="I2735" s="1219"/>
    </row>
    <row r="2736" spans="1:9" ht="15.75">
      <c r="A2736" s="1213" t="s">
        <v>26</v>
      </c>
      <c r="B2736" s="1213"/>
      <c r="C2736" s="1013" t="s">
        <v>27</v>
      </c>
      <c r="D2736" s="12"/>
      <c r="E2736" s="1213" t="s">
        <v>20</v>
      </c>
      <c r="F2736" s="1213"/>
      <c r="G2736" s="1511">
        <v>45383</v>
      </c>
      <c r="H2736" s="1511"/>
      <c r="I2736" s="1511"/>
    </row>
    <row r="2737" spans="1:9" ht="15.75">
      <c r="A2737" s="1213" t="s">
        <v>15</v>
      </c>
      <c r="B2737" s="1213"/>
      <c r="C2737" s="1013" t="s">
        <v>17</v>
      </c>
      <c r="D2737" s="12"/>
      <c r="E2737" s="1214" t="s">
        <v>18</v>
      </c>
      <c r="F2737" s="1215"/>
      <c r="G2737" s="1184" t="s">
        <v>794</v>
      </c>
      <c r="H2737" s="1184"/>
      <c r="I2737" s="1184"/>
    </row>
    <row r="2738" spans="1:9" ht="15.75">
      <c r="A2738" s="1213" t="s">
        <v>16</v>
      </c>
      <c r="B2738" s="1213"/>
      <c r="C2738" s="1013">
        <v>90009516</v>
      </c>
      <c r="D2738" s="10"/>
      <c r="E2738" s="1206" t="s">
        <v>19</v>
      </c>
      <c r="F2738" s="1206"/>
      <c r="G2738" s="1191" t="s">
        <v>687</v>
      </c>
      <c r="H2738" s="1191"/>
      <c r="I2738" s="1191"/>
    </row>
    <row r="2739" spans="1:9" ht="15.75">
      <c r="A2739" s="1184" t="s">
        <v>0</v>
      </c>
      <c r="B2739" s="1184"/>
      <c r="C2739" s="33"/>
      <c r="D2739" s="8"/>
      <c r="E2739" s="1018" t="s">
        <v>22</v>
      </c>
      <c r="F2739" s="1013" t="s">
        <v>791</v>
      </c>
      <c r="G2739" s="1018" t="s">
        <v>179</v>
      </c>
      <c r="H2739" s="1282" t="s">
        <v>175</v>
      </c>
      <c r="I2739" s="1282"/>
    </row>
    <row r="2740" spans="1:9" ht="15.75">
      <c r="A2740" s="1151" t="s">
        <v>1</v>
      </c>
      <c r="B2740" s="1153"/>
      <c r="C2740" s="1154"/>
      <c r="D2740" s="1512" t="s">
        <v>2</v>
      </c>
      <c r="E2740" s="1512"/>
      <c r="F2740" s="1512"/>
      <c r="G2740" s="1512"/>
      <c r="H2740" s="1513" t="s">
        <v>10</v>
      </c>
      <c r="I2740" s="1513" t="s">
        <v>11</v>
      </c>
    </row>
    <row r="2741" spans="1:9" ht="15.75">
      <c r="A2741" s="1161" t="s">
        <v>3</v>
      </c>
      <c r="B2741" s="1161" t="s">
        <v>4</v>
      </c>
      <c r="C2741" s="1163" t="s">
        <v>5</v>
      </c>
      <c r="D2741" s="1401" t="s">
        <v>6</v>
      </c>
      <c r="E2741" s="1184" t="s">
        <v>7</v>
      </c>
      <c r="F2741" s="1184"/>
      <c r="G2741" s="1184"/>
      <c r="H2741" s="1513"/>
      <c r="I2741" s="1513"/>
    </row>
    <row r="2742" spans="1:9" ht="15.75">
      <c r="A2742" s="1162"/>
      <c r="B2742" s="1162"/>
      <c r="C2742" s="1164"/>
      <c r="D2742" s="1191"/>
      <c r="E2742" s="1184" t="s">
        <v>8</v>
      </c>
      <c r="F2742" s="1184"/>
      <c r="G2742" s="98" t="s">
        <v>9</v>
      </c>
      <c r="H2742" s="1513"/>
      <c r="I2742" s="1513"/>
    </row>
    <row r="2743" spans="1:9" ht="15.75">
      <c r="A2743" s="1008"/>
      <c r="B2743" s="1008"/>
      <c r="C2743" s="1013"/>
      <c r="D2743" s="1016"/>
      <c r="E2743" s="98"/>
      <c r="F2743" s="98"/>
      <c r="G2743" s="1499"/>
      <c r="H2743" s="1190"/>
      <c r="I2743" s="1500"/>
    </row>
    <row r="2744" spans="1:9" ht="15.75">
      <c r="A2744" s="3"/>
      <c r="B2744" s="3"/>
      <c r="C2744" s="1514" t="s">
        <v>792</v>
      </c>
      <c r="D2744" s="1016" t="s">
        <v>29</v>
      </c>
      <c r="E2744" s="1148" t="s">
        <v>692</v>
      </c>
      <c r="F2744" s="1283"/>
      <c r="G2744" s="1501"/>
      <c r="H2744" s="1502"/>
      <c r="I2744" s="1503"/>
    </row>
    <row r="2745" spans="1:9" ht="15.75">
      <c r="A2745" s="3"/>
      <c r="B2745" s="3"/>
      <c r="C2745" s="1505"/>
      <c r="D2745" s="29">
        <v>1</v>
      </c>
      <c r="E2745" s="1003" t="s">
        <v>665</v>
      </c>
      <c r="F2745" s="1011">
        <v>38280</v>
      </c>
      <c r="G2745" s="1011"/>
      <c r="H2745" s="1002"/>
      <c r="I2745" s="1016"/>
    </row>
    <row r="2746" spans="1:9" ht="24">
      <c r="A2746" s="3"/>
      <c r="B2746" s="3"/>
      <c r="C2746" s="1505"/>
      <c r="D2746" s="1004">
        <v>1001</v>
      </c>
      <c r="E2746" s="1003" t="s">
        <v>31</v>
      </c>
      <c r="F2746" s="1011">
        <v>2670</v>
      </c>
      <c r="G2746" s="1011"/>
      <c r="H2746" s="1002"/>
      <c r="I2746" s="117"/>
    </row>
    <row r="2747" spans="1:9" ht="24">
      <c r="A2747" s="3"/>
      <c r="B2747" s="3"/>
      <c r="C2747" s="1505"/>
      <c r="D2747" s="1004">
        <v>1210</v>
      </c>
      <c r="E2747" s="1003" t="s">
        <v>71</v>
      </c>
      <c r="F2747" s="1011">
        <v>1932</v>
      </c>
      <c r="G2747" s="1011"/>
      <c r="H2747" s="1002"/>
      <c r="I2747" s="117"/>
    </row>
    <row r="2748" spans="1:9" ht="24">
      <c r="A2748" s="3"/>
      <c r="B2748" s="3"/>
      <c r="C2748" s="1505"/>
      <c r="D2748" s="1004">
        <v>1810</v>
      </c>
      <c r="E2748" s="1003" t="s">
        <v>595</v>
      </c>
      <c r="F2748" s="1011">
        <v>37190</v>
      </c>
      <c r="G2748" s="1011"/>
      <c r="H2748" s="1002"/>
      <c r="I2748" s="117"/>
    </row>
    <row r="2749" spans="1:9" ht="24">
      <c r="A2749" s="3"/>
      <c r="B2749" s="3"/>
      <c r="C2749" s="1505"/>
      <c r="D2749" s="1004">
        <v>2378</v>
      </c>
      <c r="E2749" s="1003" t="s">
        <v>647</v>
      </c>
      <c r="F2749" s="1011">
        <v>12982</v>
      </c>
      <c r="G2749" s="1011"/>
      <c r="H2749" s="1002"/>
      <c r="I2749" s="117"/>
    </row>
    <row r="2750" spans="1:9" ht="24">
      <c r="A2750" s="3"/>
      <c r="B2750" s="3"/>
      <c r="C2750" s="1505"/>
      <c r="D2750" s="1004"/>
      <c r="E2750" s="1003"/>
      <c r="F2750" s="1011"/>
      <c r="G2750" s="1011"/>
      <c r="H2750" s="1002"/>
      <c r="I2750" s="117"/>
    </row>
    <row r="2751" spans="1:9" ht="24">
      <c r="A2751" s="3"/>
      <c r="B2751" s="3"/>
      <c r="C2751" s="1505"/>
      <c r="D2751" s="1004"/>
      <c r="E2751" s="1003"/>
      <c r="F2751" s="1011"/>
      <c r="G2751" s="1011"/>
      <c r="H2751" s="1002"/>
      <c r="I2751" s="117"/>
    </row>
    <row r="2752" spans="1:9" ht="24">
      <c r="A2752" s="3"/>
      <c r="B2752" s="3"/>
      <c r="C2752" s="1505"/>
      <c r="D2752" s="1004"/>
      <c r="E2752" s="1003"/>
      <c r="F2752" s="1011"/>
      <c r="G2752" s="1011"/>
      <c r="H2752" s="1002"/>
      <c r="I2752" s="117"/>
    </row>
    <row r="2753" spans="1:9" ht="24">
      <c r="A2753" s="3"/>
      <c r="B2753" s="3"/>
      <c r="C2753" s="1505"/>
      <c r="D2753" s="1004"/>
      <c r="E2753" s="1003"/>
      <c r="F2753" s="1011"/>
      <c r="G2753" s="1011"/>
      <c r="H2753" s="1002"/>
      <c r="I2753" s="117"/>
    </row>
    <row r="2754" spans="1:9" ht="24">
      <c r="A2754" s="3"/>
      <c r="B2754" s="3"/>
      <c r="C2754" s="1505"/>
      <c r="D2754" s="1004"/>
      <c r="E2754" s="1003"/>
      <c r="F2754" s="1011"/>
      <c r="G2754" s="1011"/>
      <c r="H2754" s="1002"/>
      <c r="I2754" s="117"/>
    </row>
    <row r="2755" spans="1:9" ht="15.75">
      <c r="A2755" s="3"/>
      <c r="B2755" s="3"/>
      <c r="C2755" s="1506"/>
      <c r="D2755" s="1004"/>
      <c r="E2755" s="1003"/>
      <c r="F2755" s="1011"/>
      <c r="G2755" s="1011"/>
      <c r="H2755" s="1002"/>
      <c r="I2755" s="1016"/>
    </row>
    <row r="2756" spans="1:9" ht="15.75">
      <c r="A2756" s="3"/>
      <c r="B2756" s="3"/>
      <c r="C2756" s="7"/>
      <c r="D2756" s="1004"/>
      <c r="E2756" s="1005"/>
      <c r="F2756" s="1017"/>
      <c r="G2756" s="1017"/>
      <c r="H2756" s="1507"/>
      <c r="I2756" s="1508"/>
    </row>
    <row r="2757" spans="1:9" ht="15.75">
      <c r="A2757" s="15"/>
      <c r="B2757" s="15"/>
      <c r="C2757" s="167"/>
      <c r="D2757" s="1025"/>
      <c r="E2757" s="169"/>
      <c r="F2757" s="170"/>
      <c r="G2757" s="170"/>
      <c r="H2757" s="171"/>
      <c r="I2757" s="167"/>
    </row>
    <row r="2759" spans="1:9" ht="18.75">
      <c r="A2759" s="1140" t="s">
        <v>12</v>
      </c>
      <c r="B2759" s="1140"/>
      <c r="C2759" s="1140"/>
      <c r="D2759" s="1141" t="s">
        <v>25</v>
      </c>
      <c r="E2759" s="1141"/>
      <c r="F2759" s="1141"/>
      <c r="G2759" s="1012" t="s">
        <v>13</v>
      </c>
      <c r="H2759" s="1012"/>
      <c r="I2759" s="1012"/>
    </row>
    <row r="2760" spans="1:9" ht="67.5" customHeight="1">
      <c r="A2760" s="1510" t="s">
        <v>797</v>
      </c>
      <c r="B2760" s="1510"/>
      <c r="C2760" s="1510"/>
      <c r="D2760" s="1510"/>
      <c r="E2760" s="1510"/>
      <c r="F2760" s="1510"/>
      <c r="G2760" s="1510"/>
      <c r="H2760" s="1510"/>
      <c r="I2760" s="1510"/>
    </row>
    <row r="2761" spans="1:9" ht="15.75">
      <c r="A2761" s="1160" t="s">
        <v>23</v>
      </c>
      <c r="B2761" s="1160"/>
      <c r="C2761" s="166">
        <v>45391</v>
      </c>
      <c r="D2761" s="10"/>
      <c r="E2761" s="1206" t="s">
        <v>21</v>
      </c>
      <c r="F2761" s="1206"/>
      <c r="G2761" s="1219"/>
      <c r="H2761" s="1219"/>
      <c r="I2761" s="1219"/>
    </row>
    <row r="2762" spans="1:9" ht="15.75">
      <c r="A2762" s="1213" t="s">
        <v>26</v>
      </c>
      <c r="B2762" s="1213"/>
      <c r="C2762" s="1013" t="s">
        <v>27</v>
      </c>
      <c r="D2762" s="12"/>
      <c r="E2762" s="1213" t="s">
        <v>20</v>
      </c>
      <c r="F2762" s="1213"/>
      <c r="G2762" s="1511">
        <v>45383</v>
      </c>
      <c r="H2762" s="1511"/>
      <c r="I2762" s="1511"/>
    </row>
    <row r="2763" spans="1:9" ht="15.75">
      <c r="A2763" s="1213" t="s">
        <v>15</v>
      </c>
      <c r="B2763" s="1213"/>
      <c r="C2763" s="1013" t="s">
        <v>17</v>
      </c>
      <c r="D2763" s="12"/>
      <c r="E2763" s="1214" t="s">
        <v>18</v>
      </c>
      <c r="F2763" s="1215"/>
      <c r="G2763" s="1184" t="s">
        <v>795</v>
      </c>
      <c r="H2763" s="1184"/>
      <c r="I2763" s="1184"/>
    </row>
    <row r="2764" spans="1:9" ht="15.75">
      <c r="A2764" s="1213" t="s">
        <v>16</v>
      </c>
      <c r="B2764" s="1213"/>
      <c r="C2764" s="1013">
        <v>90009780</v>
      </c>
      <c r="D2764" s="10"/>
      <c r="E2764" s="1206" t="s">
        <v>19</v>
      </c>
      <c r="F2764" s="1206"/>
      <c r="G2764" s="1191" t="s">
        <v>687</v>
      </c>
      <c r="H2764" s="1191"/>
      <c r="I2764" s="1191"/>
    </row>
    <row r="2765" spans="1:9" ht="15.75">
      <c r="A2765" s="1184" t="s">
        <v>0</v>
      </c>
      <c r="B2765" s="1184"/>
      <c r="C2765" s="33"/>
      <c r="D2765" s="8"/>
      <c r="E2765" s="1018" t="s">
        <v>22</v>
      </c>
      <c r="F2765" s="1013" t="s">
        <v>282</v>
      </c>
      <c r="G2765" s="1018" t="s">
        <v>179</v>
      </c>
      <c r="H2765" s="1282" t="s">
        <v>175</v>
      </c>
      <c r="I2765" s="1282"/>
    </row>
    <row r="2766" spans="1:9" ht="15.75">
      <c r="A2766" s="1151" t="s">
        <v>1</v>
      </c>
      <c r="B2766" s="1153"/>
      <c r="C2766" s="1154"/>
      <c r="D2766" s="1512" t="s">
        <v>2</v>
      </c>
      <c r="E2766" s="1512"/>
      <c r="F2766" s="1512"/>
      <c r="G2766" s="1512"/>
      <c r="H2766" s="1513" t="s">
        <v>10</v>
      </c>
      <c r="I2766" s="1513" t="s">
        <v>11</v>
      </c>
    </row>
    <row r="2767" spans="1:9" ht="15.75">
      <c r="A2767" s="1161" t="s">
        <v>3</v>
      </c>
      <c r="B2767" s="1161" t="s">
        <v>4</v>
      </c>
      <c r="C2767" s="1163" t="s">
        <v>5</v>
      </c>
      <c r="D2767" s="1401" t="s">
        <v>6</v>
      </c>
      <c r="E2767" s="1184" t="s">
        <v>7</v>
      </c>
      <c r="F2767" s="1184"/>
      <c r="G2767" s="1184"/>
      <c r="H2767" s="1513"/>
      <c r="I2767" s="1513"/>
    </row>
    <row r="2768" spans="1:9" ht="15.75">
      <c r="A2768" s="1162"/>
      <c r="B2768" s="1162"/>
      <c r="C2768" s="1164"/>
      <c r="D2768" s="1191"/>
      <c r="E2768" s="1184" t="s">
        <v>8</v>
      </c>
      <c r="F2768" s="1184"/>
      <c r="G2768" s="98" t="s">
        <v>9</v>
      </c>
      <c r="H2768" s="1513"/>
      <c r="I2768" s="1513"/>
    </row>
    <row r="2769" spans="1:9" ht="15.75">
      <c r="A2769" s="1008"/>
      <c r="B2769" s="1008"/>
      <c r="C2769" s="1013"/>
      <c r="D2769" s="1016"/>
      <c r="E2769" s="98"/>
      <c r="F2769" s="98"/>
      <c r="G2769" s="1499"/>
      <c r="H2769" s="1190"/>
      <c r="I2769" s="1500"/>
    </row>
    <row r="2770" spans="1:9" ht="15.75">
      <c r="A2770" s="3"/>
      <c r="B2770" s="3"/>
      <c r="C2770" s="1514" t="s">
        <v>796</v>
      </c>
      <c r="D2770" s="1016" t="s">
        <v>29</v>
      </c>
      <c r="E2770" s="1148" t="s">
        <v>692</v>
      </c>
      <c r="F2770" s="1283"/>
      <c r="G2770" s="1501"/>
      <c r="H2770" s="1502"/>
      <c r="I2770" s="1503"/>
    </row>
    <row r="2771" spans="1:9" ht="15.75">
      <c r="A2771" s="3"/>
      <c r="B2771" s="3"/>
      <c r="C2771" s="1505"/>
      <c r="D2771" s="29">
        <v>1</v>
      </c>
      <c r="E2771" s="1003" t="s">
        <v>665</v>
      </c>
      <c r="F2771" s="1011">
        <v>35900</v>
      </c>
      <c r="G2771" s="1011"/>
      <c r="H2771" s="1002"/>
      <c r="I2771" s="1016"/>
    </row>
    <row r="2772" spans="1:9" ht="24">
      <c r="A2772" s="3"/>
      <c r="B2772" s="3"/>
      <c r="C2772" s="1505"/>
      <c r="D2772" s="1004">
        <v>1001</v>
      </c>
      <c r="E2772" s="1003" t="s">
        <v>31</v>
      </c>
      <c r="F2772" s="1011">
        <v>2384</v>
      </c>
      <c r="G2772" s="1011"/>
      <c r="H2772" s="1002"/>
      <c r="I2772" s="117"/>
    </row>
    <row r="2773" spans="1:9" ht="24">
      <c r="A2773" s="3"/>
      <c r="B2773" s="3"/>
      <c r="C2773" s="1505"/>
      <c r="D2773" s="1004">
        <v>1210</v>
      </c>
      <c r="E2773" s="1003" t="s">
        <v>71</v>
      </c>
      <c r="F2773" s="1011">
        <v>1932</v>
      </c>
      <c r="G2773" s="1011"/>
      <c r="H2773" s="1002"/>
      <c r="I2773" s="117"/>
    </row>
    <row r="2774" spans="1:9" ht="24">
      <c r="A2774" s="3"/>
      <c r="B2774" s="3"/>
      <c r="C2774" s="1505"/>
      <c r="D2774" s="1004">
        <v>1810</v>
      </c>
      <c r="E2774" s="1003" t="s">
        <v>595</v>
      </c>
      <c r="F2774" s="1011">
        <v>36000</v>
      </c>
      <c r="G2774" s="1011"/>
      <c r="H2774" s="1002"/>
      <c r="I2774" s="117"/>
    </row>
    <row r="2775" spans="1:9" ht="24">
      <c r="A2775" s="3"/>
      <c r="B2775" s="3"/>
      <c r="C2775" s="1505"/>
      <c r="D2775" s="1004">
        <v>2378</v>
      </c>
      <c r="E2775" s="1003" t="s">
        <v>647</v>
      </c>
      <c r="F2775" s="1011">
        <v>12149</v>
      </c>
      <c r="G2775" s="1011"/>
      <c r="H2775" s="1002"/>
      <c r="I2775" s="117"/>
    </row>
    <row r="2776" spans="1:9" ht="24">
      <c r="A2776" s="3"/>
      <c r="B2776" s="3"/>
      <c r="C2776" s="1505"/>
      <c r="D2776" s="1004"/>
      <c r="E2776" s="1003"/>
      <c r="F2776" s="1011"/>
      <c r="G2776" s="1011"/>
      <c r="H2776" s="1002"/>
      <c r="I2776" s="117"/>
    </row>
    <row r="2777" spans="1:9" ht="24">
      <c r="A2777" s="3"/>
      <c r="B2777" s="3"/>
      <c r="C2777" s="1505"/>
      <c r="D2777" s="1004"/>
      <c r="E2777" s="1003"/>
      <c r="F2777" s="1011"/>
      <c r="G2777" s="1011"/>
      <c r="H2777" s="1002"/>
      <c r="I2777" s="117"/>
    </row>
    <row r="2778" spans="1:9" ht="24">
      <c r="A2778" s="3"/>
      <c r="B2778" s="3"/>
      <c r="C2778" s="1505"/>
      <c r="D2778" s="1004"/>
      <c r="E2778" s="1003"/>
      <c r="F2778" s="1011"/>
      <c r="G2778" s="1011"/>
      <c r="H2778" s="1002"/>
      <c r="I2778" s="117"/>
    </row>
    <row r="2779" spans="1:9" ht="24">
      <c r="A2779" s="3"/>
      <c r="B2779" s="3"/>
      <c r="C2779" s="1505"/>
      <c r="D2779" s="1004"/>
      <c r="E2779" s="1003"/>
      <c r="F2779" s="1011"/>
      <c r="G2779" s="1011"/>
      <c r="H2779" s="1002"/>
      <c r="I2779" s="117"/>
    </row>
    <row r="2780" spans="1:9" ht="24">
      <c r="A2780" s="3"/>
      <c r="B2780" s="3"/>
      <c r="C2780" s="1505"/>
      <c r="D2780" s="1004"/>
      <c r="E2780" s="1003"/>
      <c r="F2780" s="1011"/>
      <c r="G2780" s="1011"/>
      <c r="H2780" s="1002"/>
      <c r="I2780" s="117"/>
    </row>
    <row r="2781" spans="1:9" ht="15.75">
      <c r="A2781" s="3"/>
      <c r="B2781" s="3"/>
      <c r="C2781" s="1506"/>
      <c r="D2781" s="1004"/>
      <c r="E2781" s="1003"/>
      <c r="F2781" s="1011"/>
      <c r="G2781" s="1011"/>
      <c r="H2781" s="1002"/>
      <c r="I2781" s="1016"/>
    </row>
    <row r="2782" spans="1:9" ht="15.75">
      <c r="A2782" s="3"/>
      <c r="B2782" s="3"/>
      <c r="C2782" s="7"/>
      <c r="D2782" s="1004"/>
      <c r="E2782" s="1005"/>
      <c r="F2782" s="1017"/>
      <c r="G2782" s="1017"/>
      <c r="H2782" s="1507"/>
      <c r="I2782" s="1508"/>
    </row>
    <row r="2783" spans="1:9" ht="15.75">
      <c r="A2783" s="15"/>
      <c r="B2783" s="15"/>
      <c r="C2783" s="167"/>
      <c r="D2783" s="1025"/>
      <c r="E2783" s="169"/>
      <c r="F2783" s="170"/>
      <c r="G2783" s="170"/>
      <c r="H2783" s="171"/>
      <c r="I2783" s="167"/>
    </row>
    <row r="2785" spans="1:9" ht="18.75">
      <c r="A2785" s="1140" t="s">
        <v>12</v>
      </c>
      <c r="B2785" s="1140"/>
      <c r="C2785" s="1140"/>
      <c r="D2785" s="1141" t="s">
        <v>25</v>
      </c>
      <c r="E2785" s="1141"/>
      <c r="F2785" s="1141"/>
      <c r="G2785" s="1012" t="s">
        <v>13</v>
      </c>
      <c r="H2785" s="1012"/>
      <c r="I2785" s="1012"/>
    </row>
    <row r="2786" spans="1:9" ht="65.25" customHeight="1">
      <c r="A2786" s="1510" t="s">
        <v>797</v>
      </c>
      <c r="B2786" s="1510"/>
      <c r="C2786" s="1510"/>
      <c r="D2786" s="1510"/>
      <c r="E2786" s="1510"/>
      <c r="F2786" s="1510"/>
      <c r="G2786" s="1510"/>
      <c r="H2786" s="1510"/>
      <c r="I2786" s="1510"/>
    </row>
    <row r="2787" spans="1:9" ht="15.75">
      <c r="A2787" s="1160" t="s">
        <v>23</v>
      </c>
      <c r="B2787" s="1160"/>
      <c r="C2787" s="166">
        <v>45391</v>
      </c>
      <c r="D2787" s="10"/>
      <c r="E2787" s="1206" t="s">
        <v>21</v>
      </c>
      <c r="F2787" s="1206"/>
      <c r="G2787" s="1219"/>
      <c r="H2787" s="1219"/>
      <c r="I2787" s="1219"/>
    </row>
    <row r="2788" spans="1:9" ht="15.75">
      <c r="A2788" s="1213" t="s">
        <v>26</v>
      </c>
      <c r="B2788" s="1213"/>
      <c r="C2788" s="1013" t="s">
        <v>27</v>
      </c>
      <c r="D2788" s="12"/>
      <c r="E2788" s="1213" t="s">
        <v>20</v>
      </c>
      <c r="F2788" s="1213"/>
      <c r="G2788" s="1511">
        <v>45383</v>
      </c>
      <c r="H2788" s="1511"/>
      <c r="I2788" s="1511"/>
    </row>
    <row r="2789" spans="1:9" ht="15.75">
      <c r="A2789" s="1213" t="s">
        <v>15</v>
      </c>
      <c r="B2789" s="1213"/>
      <c r="C2789" s="1013" t="s">
        <v>17</v>
      </c>
      <c r="D2789" s="12"/>
      <c r="E2789" s="1214" t="s">
        <v>18</v>
      </c>
      <c r="F2789" s="1215"/>
      <c r="G2789" s="1184" t="s">
        <v>799</v>
      </c>
      <c r="H2789" s="1184"/>
      <c r="I2789" s="1184"/>
    </row>
    <row r="2790" spans="1:9" ht="15.75">
      <c r="A2790" s="1213" t="s">
        <v>16</v>
      </c>
      <c r="B2790" s="1213"/>
      <c r="C2790" s="1013"/>
      <c r="D2790" s="10"/>
      <c r="E2790" s="1206" t="s">
        <v>19</v>
      </c>
      <c r="F2790" s="1206"/>
      <c r="G2790" s="1191" t="s">
        <v>687</v>
      </c>
      <c r="H2790" s="1191"/>
      <c r="I2790" s="1191"/>
    </row>
    <row r="2791" spans="1:9" ht="15.75">
      <c r="A2791" s="1184" t="s">
        <v>0</v>
      </c>
      <c r="B2791" s="1184"/>
      <c r="C2791" s="33"/>
      <c r="D2791" s="8"/>
      <c r="E2791" s="1018" t="s">
        <v>22</v>
      </c>
      <c r="F2791" s="1013" t="s">
        <v>79</v>
      </c>
      <c r="G2791" s="1018" t="s">
        <v>179</v>
      </c>
      <c r="H2791" s="1282" t="s">
        <v>175</v>
      </c>
      <c r="I2791" s="1282"/>
    </row>
    <row r="2792" spans="1:9" ht="15.75">
      <c r="A2792" s="1151" t="s">
        <v>1</v>
      </c>
      <c r="B2792" s="1153"/>
      <c r="C2792" s="1154"/>
      <c r="D2792" s="1512" t="s">
        <v>2</v>
      </c>
      <c r="E2792" s="1512"/>
      <c r="F2792" s="1512"/>
      <c r="G2792" s="1512"/>
      <c r="H2792" s="1513" t="s">
        <v>10</v>
      </c>
      <c r="I2792" s="1513" t="s">
        <v>11</v>
      </c>
    </row>
    <row r="2793" spans="1:9" ht="15.75">
      <c r="A2793" s="1161" t="s">
        <v>3</v>
      </c>
      <c r="B2793" s="1161" t="s">
        <v>4</v>
      </c>
      <c r="C2793" s="1163" t="s">
        <v>5</v>
      </c>
      <c r="D2793" s="1401" t="s">
        <v>6</v>
      </c>
      <c r="E2793" s="1184" t="s">
        <v>7</v>
      </c>
      <c r="F2793" s="1184"/>
      <c r="G2793" s="1184"/>
      <c r="H2793" s="1513"/>
      <c r="I2793" s="1513"/>
    </row>
    <row r="2794" spans="1:9" ht="15.75">
      <c r="A2794" s="1162"/>
      <c r="B2794" s="1162"/>
      <c r="C2794" s="1164"/>
      <c r="D2794" s="1191"/>
      <c r="E2794" s="1184" t="s">
        <v>8</v>
      </c>
      <c r="F2794" s="1184"/>
      <c r="G2794" s="98" t="s">
        <v>9</v>
      </c>
      <c r="H2794" s="1513"/>
      <c r="I2794" s="1513"/>
    </row>
    <row r="2795" spans="1:9" ht="15.75">
      <c r="A2795" s="1008"/>
      <c r="B2795" s="1008"/>
      <c r="C2795" s="1013"/>
      <c r="D2795" s="1016"/>
      <c r="E2795" s="98"/>
      <c r="F2795" s="98"/>
      <c r="G2795" s="1499"/>
      <c r="H2795" s="1190"/>
      <c r="I2795" s="1500"/>
    </row>
    <row r="2796" spans="1:9" ht="15.75">
      <c r="A2796" s="3"/>
      <c r="B2796" s="3"/>
      <c r="C2796" s="1514" t="s">
        <v>798</v>
      </c>
      <c r="D2796" s="1016" t="s">
        <v>29</v>
      </c>
      <c r="E2796" s="1148" t="s">
        <v>692</v>
      </c>
      <c r="F2796" s="1283"/>
      <c r="G2796" s="1501"/>
      <c r="H2796" s="1502"/>
      <c r="I2796" s="1503"/>
    </row>
    <row r="2797" spans="1:9" ht="15.75">
      <c r="A2797" s="3"/>
      <c r="B2797" s="3"/>
      <c r="C2797" s="1505"/>
      <c r="D2797" s="29">
        <v>1</v>
      </c>
      <c r="E2797" s="1003" t="s">
        <v>665</v>
      </c>
      <c r="F2797" s="1011">
        <v>40920</v>
      </c>
      <c r="G2797" s="1011"/>
      <c r="H2797" s="1002"/>
      <c r="I2797" s="1016"/>
    </row>
    <row r="2798" spans="1:9" ht="24">
      <c r="A2798" s="3"/>
      <c r="B2798" s="3"/>
      <c r="C2798" s="1505"/>
      <c r="D2798" s="1004">
        <v>1001</v>
      </c>
      <c r="E2798" s="1003" t="s">
        <v>31</v>
      </c>
      <c r="F2798" s="1011">
        <v>2776</v>
      </c>
      <c r="G2798" s="1011"/>
      <c r="H2798" s="1002"/>
      <c r="I2798" s="117"/>
    </row>
    <row r="2799" spans="1:9" ht="24">
      <c r="A2799" s="3"/>
      <c r="B2799" s="3"/>
      <c r="C2799" s="1505"/>
      <c r="D2799" s="1004">
        <v>1210</v>
      </c>
      <c r="E2799" s="1003" t="s">
        <v>71</v>
      </c>
      <c r="F2799" s="1011">
        <v>2856</v>
      </c>
      <c r="G2799" s="1011"/>
      <c r="H2799" s="1002"/>
      <c r="I2799" s="117"/>
    </row>
    <row r="2800" spans="1:9" ht="24">
      <c r="A2800" s="3"/>
      <c r="B2800" s="3"/>
      <c r="C2800" s="1505"/>
      <c r="D2800" s="1004">
        <v>1810</v>
      </c>
      <c r="E2800" s="1003" t="s">
        <v>595</v>
      </c>
      <c r="F2800" s="1011">
        <v>39110</v>
      </c>
      <c r="G2800" s="1011"/>
      <c r="H2800" s="1002"/>
      <c r="I2800" s="117"/>
    </row>
    <row r="2801" spans="1:9" ht="24">
      <c r="A2801" s="3"/>
      <c r="B2801" s="3"/>
      <c r="C2801" s="1505"/>
      <c r="D2801" s="1004">
        <v>2378</v>
      </c>
      <c r="E2801" s="1003" t="s">
        <v>647</v>
      </c>
      <c r="F2801" s="1011">
        <v>13864</v>
      </c>
      <c r="G2801" s="1011"/>
      <c r="H2801" s="1002"/>
      <c r="I2801" s="117"/>
    </row>
    <row r="2802" spans="1:9" ht="24">
      <c r="A2802" s="3"/>
      <c r="B2802" s="3"/>
      <c r="C2802" s="1505"/>
      <c r="D2802" s="1004"/>
      <c r="E2802" s="1003"/>
      <c r="F2802" s="1011"/>
      <c r="G2802" s="1011"/>
      <c r="H2802" s="1002"/>
      <c r="I2802" s="117"/>
    </row>
    <row r="2803" spans="1:9" ht="24">
      <c r="A2803" s="3"/>
      <c r="B2803" s="3"/>
      <c r="C2803" s="1505"/>
      <c r="D2803" s="1004"/>
      <c r="E2803" s="1003"/>
      <c r="F2803" s="1011"/>
      <c r="G2803" s="1011"/>
      <c r="H2803" s="1002"/>
      <c r="I2803" s="117"/>
    </row>
    <row r="2804" spans="1:9" ht="24">
      <c r="A2804" s="3"/>
      <c r="B2804" s="3"/>
      <c r="C2804" s="1505"/>
      <c r="D2804" s="1004"/>
      <c r="E2804" s="1003"/>
      <c r="F2804" s="1011"/>
      <c r="G2804" s="1011"/>
      <c r="H2804" s="1002"/>
      <c r="I2804" s="117"/>
    </row>
    <row r="2805" spans="1:9" ht="24">
      <c r="A2805" s="3"/>
      <c r="B2805" s="3"/>
      <c r="C2805" s="1505"/>
      <c r="D2805" s="1004"/>
      <c r="E2805" s="1003"/>
      <c r="F2805" s="1011"/>
      <c r="G2805" s="1011"/>
      <c r="H2805" s="1002"/>
      <c r="I2805" s="117"/>
    </row>
    <row r="2806" spans="1:9" ht="24">
      <c r="A2806" s="3"/>
      <c r="B2806" s="3"/>
      <c r="C2806" s="1505"/>
      <c r="D2806" s="1004"/>
      <c r="E2806" s="1003"/>
      <c r="F2806" s="1011"/>
      <c r="G2806" s="1011"/>
      <c r="H2806" s="1002"/>
      <c r="I2806" s="117"/>
    </row>
    <row r="2807" spans="1:9" ht="15.75">
      <c r="A2807" s="3"/>
      <c r="B2807" s="3"/>
      <c r="C2807" s="1506"/>
      <c r="D2807" s="1004"/>
      <c r="E2807" s="1003"/>
      <c r="F2807" s="1011"/>
      <c r="G2807" s="1011"/>
      <c r="H2807" s="1002"/>
      <c r="I2807" s="1016"/>
    </row>
    <row r="2808" spans="1:9" ht="15.75">
      <c r="A2808" s="3"/>
      <c r="B2808" s="3"/>
      <c r="C2808" s="7"/>
      <c r="D2808" s="1004"/>
      <c r="E2808" s="1005"/>
      <c r="F2808" s="1017"/>
      <c r="G2808" s="1017"/>
      <c r="H2808" s="1507"/>
      <c r="I2808" s="1508"/>
    </row>
    <row r="2809" spans="1:9" ht="15.75">
      <c r="A2809" s="15"/>
      <c r="B2809" s="15"/>
      <c r="C2809" s="167"/>
      <c r="D2809" s="1025"/>
      <c r="E2809" s="169"/>
      <c r="F2809" s="170"/>
      <c r="G2809" s="170"/>
      <c r="H2809" s="171"/>
      <c r="I2809" s="167"/>
    </row>
    <row r="2811" spans="1:9" ht="18.75">
      <c r="A2811" s="1140" t="s">
        <v>12</v>
      </c>
      <c r="B2811" s="1140"/>
      <c r="C2811" s="1140"/>
      <c r="D2811" s="1141" t="s">
        <v>25</v>
      </c>
      <c r="E2811" s="1141"/>
      <c r="F2811" s="1141"/>
      <c r="G2811" s="1012" t="s">
        <v>13</v>
      </c>
      <c r="H2811" s="1012"/>
      <c r="I2811" s="1012"/>
    </row>
    <row r="2812" spans="1:9" ht="66" customHeight="1">
      <c r="A2812" s="1510" t="s">
        <v>797</v>
      </c>
      <c r="B2812" s="1510"/>
      <c r="C2812" s="1510"/>
      <c r="D2812" s="1510"/>
      <c r="E2812" s="1510"/>
      <c r="F2812" s="1510"/>
      <c r="G2812" s="1510"/>
      <c r="H2812" s="1510"/>
      <c r="I2812" s="1510"/>
    </row>
    <row r="2813" spans="1:9" ht="15.75">
      <c r="A2813" s="1160" t="s">
        <v>23</v>
      </c>
      <c r="B2813" s="1160"/>
      <c r="C2813" s="166">
        <v>45391</v>
      </c>
      <c r="D2813" s="10"/>
      <c r="E2813" s="1206" t="s">
        <v>21</v>
      </c>
      <c r="F2813" s="1206"/>
      <c r="G2813" s="1219"/>
      <c r="H2813" s="1219"/>
      <c r="I2813" s="1219"/>
    </row>
    <row r="2814" spans="1:9" ht="15.75">
      <c r="A2814" s="1213" t="s">
        <v>26</v>
      </c>
      <c r="B2814" s="1213"/>
      <c r="C2814" s="1013" t="s">
        <v>27</v>
      </c>
      <c r="D2814" s="12"/>
      <c r="E2814" s="1213" t="s">
        <v>20</v>
      </c>
      <c r="F2814" s="1213"/>
      <c r="G2814" s="1511">
        <v>45383</v>
      </c>
      <c r="H2814" s="1511"/>
      <c r="I2814" s="1511"/>
    </row>
    <row r="2815" spans="1:9" ht="15.75">
      <c r="A2815" s="1213" t="s">
        <v>15</v>
      </c>
      <c r="B2815" s="1213"/>
      <c r="C2815" s="1013" t="s">
        <v>17</v>
      </c>
      <c r="D2815" s="12"/>
      <c r="E2815" s="1214" t="s">
        <v>18</v>
      </c>
      <c r="F2815" s="1215"/>
      <c r="G2815" s="1184" t="s">
        <v>800</v>
      </c>
      <c r="H2815" s="1184"/>
      <c r="I2815" s="1184"/>
    </row>
    <row r="2816" spans="1:9" ht="15.75">
      <c r="A2816" s="1213" t="s">
        <v>16</v>
      </c>
      <c r="B2816" s="1213"/>
      <c r="C2816" s="1013">
        <v>90110856</v>
      </c>
      <c r="D2816" s="10"/>
      <c r="E2816" s="1206" t="s">
        <v>19</v>
      </c>
      <c r="F2816" s="1206"/>
      <c r="G2816" s="1191" t="s">
        <v>687</v>
      </c>
      <c r="H2816" s="1191"/>
      <c r="I2816" s="1191"/>
    </row>
    <row r="2817" spans="1:9" ht="15.75">
      <c r="A2817" s="1184" t="s">
        <v>0</v>
      </c>
      <c r="B2817" s="1184"/>
      <c r="C2817" s="33"/>
      <c r="D2817" s="8"/>
      <c r="E2817" s="1018" t="s">
        <v>22</v>
      </c>
      <c r="F2817" s="1013" t="s">
        <v>282</v>
      </c>
      <c r="G2817" s="1018" t="s">
        <v>179</v>
      </c>
      <c r="H2817" s="1282" t="s">
        <v>175</v>
      </c>
      <c r="I2817" s="1282"/>
    </row>
    <row r="2818" spans="1:9" ht="15.75">
      <c r="A2818" s="1151" t="s">
        <v>1</v>
      </c>
      <c r="B2818" s="1153"/>
      <c r="C2818" s="1154"/>
      <c r="D2818" s="1512" t="s">
        <v>2</v>
      </c>
      <c r="E2818" s="1512"/>
      <c r="F2818" s="1512"/>
      <c r="G2818" s="1512"/>
      <c r="H2818" s="1513" t="s">
        <v>10</v>
      </c>
      <c r="I2818" s="1513" t="s">
        <v>11</v>
      </c>
    </row>
    <row r="2819" spans="1:9" ht="15.75">
      <c r="A2819" s="1161" t="s">
        <v>3</v>
      </c>
      <c r="B2819" s="1161" t="s">
        <v>4</v>
      </c>
      <c r="C2819" s="1163" t="s">
        <v>5</v>
      </c>
      <c r="D2819" s="1401" t="s">
        <v>6</v>
      </c>
      <c r="E2819" s="1184" t="s">
        <v>7</v>
      </c>
      <c r="F2819" s="1184"/>
      <c r="G2819" s="1184"/>
      <c r="H2819" s="1513"/>
      <c r="I2819" s="1513"/>
    </row>
    <row r="2820" spans="1:9" ht="15.75">
      <c r="A2820" s="1162"/>
      <c r="B2820" s="1162"/>
      <c r="C2820" s="1164"/>
      <c r="D2820" s="1191"/>
      <c r="E2820" s="1184" t="s">
        <v>8</v>
      </c>
      <c r="F2820" s="1184"/>
      <c r="G2820" s="98" t="s">
        <v>9</v>
      </c>
      <c r="H2820" s="1513"/>
      <c r="I2820" s="1513"/>
    </row>
    <row r="2821" spans="1:9" ht="15.75">
      <c r="A2821" s="1008"/>
      <c r="B2821" s="1008"/>
      <c r="C2821" s="1013"/>
      <c r="D2821" s="1016"/>
      <c r="E2821" s="98"/>
      <c r="F2821" s="98"/>
      <c r="G2821" s="1499"/>
      <c r="H2821" s="1190"/>
      <c r="I2821" s="1500"/>
    </row>
    <row r="2822" spans="1:9" ht="15.75">
      <c r="A2822" s="3"/>
      <c r="B2822" s="3"/>
      <c r="C2822" s="1514" t="s">
        <v>801</v>
      </c>
      <c r="D2822" s="1016" t="s">
        <v>29</v>
      </c>
      <c r="E2822" s="1148" t="s">
        <v>692</v>
      </c>
      <c r="F2822" s="1283"/>
      <c r="G2822" s="1501"/>
      <c r="H2822" s="1502"/>
      <c r="I2822" s="1503"/>
    </row>
    <row r="2823" spans="1:9" ht="15.75">
      <c r="A2823" s="3"/>
      <c r="B2823" s="3"/>
      <c r="C2823" s="1505"/>
      <c r="D2823" s="29">
        <v>1</v>
      </c>
      <c r="E2823" s="1003" t="s">
        <v>665</v>
      </c>
      <c r="F2823" s="1011">
        <v>18130</v>
      </c>
      <c r="G2823" s="1011"/>
      <c r="H2823" s="1002"/>
      <c r="I2823" s="1016"/>
    </row>
    <row r="2824" spans="1:9" ht="24">
      <c r="A2824" s="3"/>
      <c r="B2824" s="3"/>
      <c r="C2824" s="1505"/>
      <c r="D2824" s="1004">
        <v>1001</v>
      </c>
      <c r="E2824" s="1003" t="s">
        <v>31</v>
      </c>
      <c r="F2824" s="1011">
        <v>2384</v>
      </c>
      <c r="G2824" s="1011"/>
      <c r="H2824" s="1002"/>
      <c r="I2824" s="117"/>
    </row>
    <row r="2825" spans="1:9" ht="24">
      <c r="A2825" s="3"/>
      <c r="B2825" s="3"/>
      <c r="C2825" s="1505"/>
      <c r="D2825" s="1004">
        <v>1210</v>
      </c>
      <c r="E2825" s="1003" t="s">
        <v>71</v>
      </c>
      <c r="F2825" s="1011">
        <v>1932</v>
      </c>
      <c r="G2825" s="1011"/>
      <c r="H2825" s="1002"/>
      <c r="I2825" s="117"/>
    </row>
    <row r="2826" spans="1:9" ht="24">
      <c r="A2826" s="3"/>
      <c r="B2826" s="3"/>
      <c r="C2826" s="1505"/>
      <c r="D2826" s="1004">
        <v>1810</v>
      </c>
      <c r="E2826" s="1003" t="s">
        <v>595</v>
      </c>
      <c r="F2826" s="1011">
        <v>25375</v>
      </c>
      <c r="G2826" s="1011"/>
      <c r="H2826" s="1002"/>
      <c r="I2826" s="117"/>
    </row>
    <row r="2827" spans="1:9" ht="24">
      <c r="A2827" s="3"/>
      <c r="B2827" s="3"/>
      <c r="C2827" s="1505"/>
      <c r="D2827" s="1004">
        <v>2378</v>
      </c>
      <c r="E2827" s="1003" t="s">
        <v>647</v>
      </c>
      <c r="F2827" s="1011">
        <v>6027</v>
      </c>
      <c r="G2827" s="1011"/>
      <c r="H2827" s="1002"/>
      <c r="I2827" s="117"/>
    </row>
    <row r="2828" spans="1:9" ht="24">
      <c r="A2828" s="3"/>
      <c r="B2828" s="3"/>
      <c r="C2828" s="1505"/>
      <c r="D2828" s="1004"/>
      <c r="E2828" s="1003"/>
      <c r="F2828" s="1011"/>
      <c r="G2828" s="1011"/>
      <c r="H2828" s="1002"/>
      <c r="I2828" s="117"/>
    </row>
    <row r="2829" spans="1:9" ht="24">
      <c r="A2829" s="3"/>
      <c r="B2829" s="3"/>
      <c r="C2829" s="1505"/>
      <c r="D2829" s="1004"/>
      <c r="E2829" s="1003"/>
      <c r="F2829" s="1011"/>
      <c r="G2829" s="1011"/>
      <c r="H2829" s="1002"/>
      <c r="I2829" s="117"/>
    </row>
    <row r="2830" spans="1:9" ht="24">
      <c r="A2830" s="3"/>
      <c r="B2830" s="3"/>
      <c r="C2830" s="1505"/>
      <c r="D2830" s="1004"/>
      <c r="E2830" s="1003"/>
      <c r="F2830" s="1011"/>
      <c r="G2830" s="1011"/>
      <c r="H2830" s="1002"/>
      <c r="I2830" s="117"/>
    </row>
    <row r="2831" spans="1:9" ht="24">
      <c r="A2831" s="3"/>
      <c r="B2831" s="3"/>
      <c r="C2831" s="1505"/>
      <c r="D2831" s="1004"/>
      <c r="E2831" s="1003"/>
      <c r="F2831" s="1011"/>
      <c r="G2831" s="1011"/>
      <c r="H2831" s="1002"/>
      <c r="I2831" s="117"/>
    </row>
    <row r="2832" spans="1:9" ht="24">
      <c r="A2832" s="3"/>
      <c r="B2832" s="3"/>
      <c r="C2832" s="1505"/>
      <c r="D2832" s="1004"/>
      <c r="E2832" s="1003"/>
      <c r="F2832" s="1011"/>
      <c r="G2832" s="1011"/>
      <c r="H2832" s="1002"/>
      <c r="I2832" s="117"/>
    </row>
    <row r="2833" spans="1:9" ht="15.75">
      <c r="A2833" s="3"/>
      <c r="B2833" s="3"/>
      <c r="C2833" s="1506"/>
      <c r="D2833" s="1004"/>
      <c r="E2833" s="1003"/>
      <c r="F2833" s="1011"/>
      <c r="G2833" s="1011"/>
      <c r="H2833" s="1002"/>
      <c r="I2833" s="1016"/>
    </row>
    <row r="2834" spans="1:9" ht="15.75">
      <c r="A2834" s="3"/>
      <c r="B2834" s="3"/>
      <c r="C2834" s="7"/>
      <c r="D2834" s="1004"/>
      <c r="E2834" s="1005"/>
      <c r="F2834" s="1017"/>
      <c r="G2834" s="1017"/>
      <c r="H2834" s="1507"/>
      <c r="I2834" s="1508"/>
    </row>
    <row r="2835" spans="1:9" ht="15.75">
      <c r="A2835" s="15"/>
      <c r="B2835" s="15"/>
      <c r="C2835" s="167"/>
      <c r="D2835" s="1025"/>
      <c r="E2835" s="169"/>
      <c r="F2835" s="170"/>
      <c r="G2835" s="170"/>
      <c r="H2835" s="171"/>
      <c r="I2835" s="167"/>
    </row>
    <row r="2837" spans="1:9" ht="18.75">
      <c r="A2837" s="1140" t="s">
        <v>12</v>
      </c>
      <c r="B2837" s="1140"/>
      <c r="C2837" s="1140"/>
      <c r="D2837" s="1141" t="s">
        <v>25</v>
      </c>
      <c r="E2837" s="1141"/>
      <c r="F2837" s="1141"/>
      <c r="G2837" s="1012" t="s">
        <v>13</v>
      </c>
      <c r="H2837" s="1012"/>
    </row>
    <row r="2838" spans="1:9" ht="64.5" customHeight="1">
      <c r="A2838" s="1510" t="s">
        <v>797</v>
      </c>
      <c r="B2838" s="1510"/>
      <c r="C2838" s="1510"/>
      <c r="D2838" s="1510"/>
      <c r="E2838" s="1510"/>
      <c r="F2838" s="1510"/>
      <c r="G2838" s="1510"/>
      <c r="H2838" s="1510"/>
      <c r="I2838" s="1510"/>
    </row>
    <row r="2839" spans="1:9" ht="15.75">
      <c r="A2839" s="1160" t="s">
        <v>23</v>
      </c>
      <c r="B2839" s="1160"/>
      <c r="C2839" s="166">
        <v>45391</v>
      </c>
      <c r="D2839" s="10"/>
      <c r="E2839" s="1206" t="s">
        <v>21</v>
      </c>
      <c r="F2839" s="1206"/>
      <c r="G2839" s="1219"/>
      <c r="H2839" s="1219"/>
      <c r="I2839" s="1219"/>
    </row>
    <row r="2840" spans="1:9" ht="15.75">
      <c r="A2840" s="1213" t="s">
        <v>26</v>
      </c>
      <c r="B2840" s="1213"/>
      <c r="C2840" s="1013" t="s">
        <v>27</v>
      </c>
      <c r="D2840" s="12"/>
      <c r="E2840" s="1213" t="s">
        <v>20</v>
      </c>
      <c r="F2840" s="1213"/>
      <c r="G2840" s="1511">
        <v>45383</v>
      </c>
      <c r="H2840" s="1511"/>
      <c r="I2840" s="1511"/>
    </row>
    <row r="2841" spans="1:9" ht="15.75">
      <c r="A2841" s="1213" t="s">
        <v>15</v>
      </c>
      <c r="B2841" s="1213"/>
      <c r="C2841" s="1013" t="s">
        <v>17</v>
      </c>
      <c r="D2841" s="12"/>
      <c r="E2841" s="1214" t="s">
        <v>18</v>
      </c>
      <c r="F2841" s="1215"/>
      <c r="G2841" s="1184" t="s">
        <v>802</v>
      </c>
      <c r="H2841" s="1184"/>
      <c r="I2841" s="1184"/>
    </row>
    <row r="2842" spans="1:9" ht="15.75">
      <c r="A2842" s="1213" t="s">
        <v>16</v>
      </c>
      <c r="B2842" s="1213"/>
      <c r="C2842" s="1013">
        <v>90123328</v>
      </c>
      <c r="D2842" s="10"/>
      <c r="E2842" s="1206" t="s">
        <v>19</v>
      </c>
      <c r="F2842" s="1206"/>
      <c r="G2842" s="1191" t="s">
        <v>687</v>
      </c>
      <c r="H2842" s="1191"/>
      <c r="I2842" s="1191"/>
    </row>
    <row r="2843" spans="1:9" ht="15.75">
      <c r="A2843" s="1184" t="s">
        <v>0</v>
      </c>
      <c r="B2843" s="1184"/>
      <c r="C2843" s="33"/>
      <c r="D2843" s="8"/>
      <c r="E2843" s="1018" t="s">
        <v>22</v>
      </c>
      <c r="F2843" s="1013" t="s">
        <v>282</v>
      </c>
      <c r="G2843" s="1018" t="s">
        <v>179</v>
      </c>
      <c r="H2843" s="1282" t="s">
        <v>175</v>
      </c>
      <c r="I2843" s="1282"/>
    </row>
    <row r="2844" spans="1:9" ht="15.75">
      <c r="A2844" s="1151" t="s">
        <v>1</v>
      </c>
      <c r="B2844" s="1153"/>
      <c r="C2844" s="1154"/>
      <c r="D2844" s="1512" t="s">
        <v>2</v>
      </c>
      <c r="E2844" s="1512"/>
      <c r="F2844" s="1512"/>
      <c r="G2844" s="1512"/>
      <c r="H2844" s="1513" t="s">
        <v>10</v>
      </c>
      <c r="I2844" s="1513" t="s">
        <v>11</v>
      </c>
    </row>
    <row r="2845" spans="1:9" ht="15.75">
      <c r="A2845" s="1161" t="s">
        <v>3</v>
      </c>
      <c r="B2845" s="1161" t="s">
        <v>4</v>
      </c>
      <c r="C2845" s="1163" t="s">
        <v>5</v>
      </c>
      <c r="D2845" s="1401" t="s">
        <v>6</v>
      </c>
      <c r="E2845" s="1184" t="s">
        <v>7</v>
      </c>
      <c r="F2845" s="1184"/>
      <c r="G2845" s="1184"/>
      <c r="H2845" s="1513"/>
      <c r="I2845" s="1513"/>
    </row>
    <row r="2846" spans="1:9" ht="15.75">
      <c r="A2846" s="1162"/>
      <c r="B2846" s="1162"/>
      <c r="C2846" s="1164"/>
      <c r="D2846" s="1191"/>
      <c r="E2846" s="1184" t="s">
        <v>8</v>
      </c>
      <c r="F2846" s="1184"/>
      <c r="G2846" s="98" t="s">
        <v>9</v>
      </c>
      <c r="H2846" s="1513"/>
      <c r="I2846" s="1513"/>
    </row>
    <row r="2847" spans="1:9" ht="15.75">
      <c r="A2847" s="1008"/>
      <c r="B2847" s="1008"/>
      <c r="C2847" s="1013"/>
      <c r="D2847" s="1016"/>
      <c r="E2847" s="98"/>
      <c r="F2847" s="98"/>
      <c r="G2847" s="1499"/>
      <c r="H2847" s="1190"/>
      <c r="I2847" s="1500"/>
    </row>
    <row r="2848" spans="1:9" ht="15.75">
      <c r="A2848" s="3"/>
      <c r="B2848" s="3"/>
      <c r="C2848" s="1514" t="s">
        <v>801</v>
      </c>
      <c r="D2848" s="1016" t="s">
        <v>29</v>
      </c>
      <c r="E2848" s="1148" t="s">
        <v>692</v>
      </c>
      <c r="F2848" s="1283"/>
      <c r="G2848" s="1501"/>
      <c r="H2848" s="1502"/>
      <c r="I2848" s="1503"/>
    </row>
    <row r="2849" spans="1:9" ht="15.75">
      <c r="A2849" s="3"/>
      <c r="B2849" s="3"/>
      <c r="C2849" s="1505"/>
      <c r="D2849" s="29">
        <v>1</v>
      </c>
      <c r="E2849" s="1003" t="s">
        <v>665</v>
      </c>
      <c r="F2849" s="1011">
        <v>19950</v>
      </c>
      <c r="G2849" s="1011"/>
      <c r="H2849" s="1002"/>
      <c r="I2849" s="1016"/>
    </row>
    <row r="2850" spans="1:9" ht="24">
      <c r="A2850" s="3"/>
      <c r="B2850" s="3"/>
      <c r="C2850" s="1505"/>
      <c r="D2850" s="1004">
        <v>1001</v>
      </c>
      <c r="E2850" s="1003" t="s">
        <v>31</v>
      </c>
      <c r="F2850" s="1011">
        <v>2384</v>
      </c>
      <c r="G2850" s="1011"/>
      <c r="H2850" s="1002"/>
      <c r="I2850" s="117"/>
    </row>
    <row r="2851" spans="1:9" ht="24">
      <c r="A2851" s="3"/>
      <c r="B2851" s="3"/>
      <c r="C2851" s="1505"/>
      <c r="D2851" s="1004">
        <v>1210</v>
      </c>
      <c r="E2851" s="1003" t="s">
        <v>71</v>
      </c>
      <c r="F2851" s="1011">
        <v>1932</v>
      </c>
      <c r="G2851" s="1011"/>
      <c r="H2851" s="1002"/>
      <c r="I2851" s="117"/>
    </row>
    <row r="2852" spans="1:9" ht="24">
      <c r="A2852" s="3"/>
      <c r="B2852" s="3"/>
      <c r="C2852" s="1505"/>
      <c r="D2852" s="1004">
        <v>1810</v>
      </c>
      <c r="E2852" s="1003" t="s">
        <v>595</v>
      </c>
      <c r="F2852" s="1011">
        <v>24285</v>
      </c>
      <c r="G2852" s="1011"/>
      <c r="H2852" s="1002"/>
      <c r="I2852" s="117"/>
    </row>
    <row r="2853" spans="1:9" ht="24">
      <c r="A2853" s="3"/>
      <c r="B2853" s="3"/>
      <c r="C2853" s="1505"/>
      <c r="D2853" s="1004">
        <v>2378</v>
      </c>
      <c r="E2853" s="1003" t="s">
        <v>647</v>
      </c>
      <c r="F2853" s="1011">
        <v>6664</v>
      </c>
      <c r="G2853" s="1011"/>
      <c r="H2853" s="1002"/>
      <c r="I2853" s="117"/>
    </row>
    <row r="2854" spans="1:9" ht="24">
      <c r="A2854" s="3"/>
      <c r="B2854" s="3"/>
      <c r="C2854" s="1505"/>
      <c r="D2854" s="1004"/>
      <c r="E2854" s="1003"/>
      <c r="F2854" s="1011"/>
      <c r="G2854" s="1011"/>
      <c r="H2854" s="1002"/>
      <c r="I2854" s="117"/>
    </row>
    <row r="2855" spans="1:9" ht="24">
      <c r="A2855" s="3"/>
      <c r="B2855" s="3"/>
      <c r="C2855" s="1505"/>
      <c r="D2855" s="1004"/>
      <c r="E2855" s="1003"/>
      <c r="F2855" s="1011"/>
      <c r="G2855" s="1011"/>
      <c r="H2855" s="1002"/>
      <c r="I2855" s="117"/>
    </row>
    <row r="2856" spans="1:9" ht="24">
      <c r="A2856" s="3"/>
      <c r="B2856" s="3"/>
      <c r="C2856" s="1505"/>
      <c r="D2856" s="1004"/>
      <c r="E2856" s="1003"/>
      <c r="F2856" s="1011"/>
      <c r="G2856" s="1011"/>
      <c r="H2856" s="1002"/>
      <c r="I2856" s="117"/>
    </row>
    <row r="2857" spans="1:9" ht="24">
      <c r="A2857" s="3"/>
      <c r="B2857" s="3"/>
      <c r="C2857" s="1505"/>
      <c r="D2857" s="1004"/>
      <c r="E2857" s="1003"/>
      <c r="F2857" s="1011"/>
      <c r="G2857" s="1011"/>
      <c r="H2857" s="1002"/>
      <c r="I2857" s="117"/>
    </row>
    <row r="2858" spans="1:9" ht="24">
      <c r="A2858" s="3"/>
      <c r="B2858" s="3"/>
      <c r="C2858" s="1505"/>
      <c r="D2858" s="1004"/>
      <c r="E2858" s="1003"/>
      <c r="F2858" s="1011"/>
      <c r="G2858" s="1011"/>
      <c r="H2858" s="1002"/>
      <c r="I2858" s="117"/>
    </row>
    <row r="2859" spans="1:9" ht="15.75">
      <c r="A2859" s="3"/>
      <c r="B2859" s="3"/>
      <c r="C2859" s="1506"/>
      <c r="D2859" s="1004"/>
      <c r="E2859" s="1003"/>
      <c r="F2859" s="1011"/>
      <c r="G2859" s="1011"/>
      <c r="H2859" s="1002"/>
      <c r="I2859" s="1016"/>
    </row>
    <row r="2860" spans="1:9" ht="15.75">
      <c r="A2860" s="3"/>
      <c r="B2860" s="3"/>
      <c r="C2860" s="7"/>
      <c r="D2860" s="1004"/>
      <c r="E2860" s="1005"/>
      <c r="F2860" s="1017"/>
      <c r="G2860" s="1017"/>
      <c r="H2860" s="1507"/>
      <c r="I2860" s="1508"/>
    </row>
    <row r="2861" spans="1:9" ht="15.75">
      <c r="A2861" s="15"/>
      <c r="B2861" s="15"/>
      <c r="C2861" s="167"/>
      <c r="D2861" s="1025"/>
      <c r="E2861" s="169"/>
      <c r="F2861" s="170"/>
      <c r="G2861" s="170"/>
      <c r="H2861" s="171"/>
      <c r="I2861" s="167"/>
    </row>
    <row r="2863" spans="1:9" ht="18.75">
      <c r="A2863" s="1140" t="s">
        <v>12</v>
      </c>
      <c r="B2863" s="1140"/>
      <c r="C2863" s="1140"/>
      <c r="D2863" s="1141" t="s">
        <v>25</v>
      </c>
      <c r="E2863" s="1141"/>
      <c r="F2863" s="1141"/>
      <c r="G2863" s="1012" t="s">
        <v>13</v>
      </c>
      <c r="H2863" s="1012"/>
    </row>
    <row r="2865" spans="1:9" ht="68.25" customHeight="1">
      <c r="A2865" s="1510" t="s">
        <v>797</v>
      </c>
      <c r="B2865" s="1510"/>
      <c r="C2865" s="1510"/>
      <c r="D2865" s="1510"/>
      <c r="E2865" s="1510"/>
      <c r="F2865" s="1510"/>
      <c r="G2865" s="1510"/>
      <c r="H2865" s="1510"/>
      <c r="I2865" s="1510"/>
    </row>
    <row r="2866" spans="1:9" ht="15.75">
      <c r="A2866" s="1160" t="s">
        <v>23</v>
      </c>
      <c r="B2866" s="1160"/>
      <c r="C2866" s="166">
        <v>45391</v>
      </c>
      <c r="D2866" s="10"/>
      <c r="E2866" s="1206" t="s">
        <v>21</v>
      </c>
      <c r="F2866" s="1206"/>
      <c r="G2866" s="1219"/>
      <c r="H2866" s="1219"/>
      <c r="I2866" s="1219"/>
    </row>
    <row r="2867" spans="1:9" ht="15.75">
      <c r="A2867" s="1213" t="s">
        <v>26</v>
      </c>
      <c r="B2867" s="1213"/>
      <c r="C2867" s="1013" t="s">
        <v>27</v>
      </c>
      <c r="D2867" s="12"/>
      <c r="E2867" s="1213" t="s">
        <v>20</v>
      </c>
      <c r="F2867" s="1213"/>
      <c r="G2867" s="1511">
        <v>45383</v>
      </c>
      <c r="H2867" s="1511"/>
      <c r="I2867" s="1511"/>
    </row>
    <row r="2868" spans="1:9" ht="15.75">
      <c r="A2868" s="1213" t="s">
        <v>15</v>
      </c>
      <c r="B2868" s="1213"/>
      <c r="C2868" s="1013" t="s">
        <v>17</v>
      </c>
      <c r="D2868" s="12"/>
      <c r="E2868" s="1214" t="s">
        <v>18</v>
      </c>
      <c r="F2868" s="1215"/>
      <c r="G2868" s="1184" t="s">
        <v>805</v>
      </c>
      <c r="H2868" s="1184"/>
      <c r="I2868" s="1184"/>
    </row>
    <row r="2869" spans="1:9" ht="15.75">
      <c r="A2869" s="1213" t="s">
        <v>16</v>
      </c>
      <c r="B2869" s="1213"/>
      <c r="C2869" s="1013">
        <v>90084522</v>
      </c>
      <c r="D2869" s="10"/>
      <c r="E2869" s="1206" t="s">
        <v>19</v>
      </c>
      <c r="F2869" s="1206"/>
      <c r="G2869" s="1191" t="s">
        <v>687</v>
      </c>
      <c r="H2869" s="1191"/>
      <c r="I2869" s="1191"/>
    </row>
    <row r="2870" spans="1:9" ht="15.75">
      <c r="A2870" s="1184" t="s">
        <v>0</v>
      </c>
      <c r="B2870" s="1184"/>
      <c r="C2870" s="33"/>
      <c r="D2870" s="8"/>
      <c r="E2870" s="1018" t="s">
        <v>22</v>
      </c>
      <c r="F2870" s="1013" t="s">
        <v>803</v>
      </c>
      <c r="G2870" s="1018" t="s">
        <v>179</v>
      </c>
      <c r="H2870" s="1282" t="s">
        <v>175</v>
      </c>
      <c r="I2870" s="1282"/>
    </row>
    <row r="2871" spans="1:9" ht="15.75">
      <c r="A2871" s="1151" t="s">
        <v>1</v>
      </c>
      <c r="B2871" s="1153"/>
      <c r="C2871" s="1154"/>
      <c r="D2871" s="1512" t="s">
        <v>2</v>
      </c>
      <c r="E2871" s="1512"/>
      <c r="F2871" s="1512"/>
      <c r="G2871" s="1512"/>
      <c r="H2871" s="1513" t="s">
        <v>10</v>
      </c>
      <c r="I2871" s="1513" t="s">
        <v>11</v>
      </c>
    </row>
    <row r="2872" spans="1:9" ht="15.75">
      <c r="A2872" s="1161" t="s">
        <v>3</v>
      </c>
      <c r="B2872" s="1161" t="s">
        <v>4</v>
      </c>
      <c r="C2872" s="1163" t="s">
        <v>5</v>
      </c>
      <c r="D2872" s="1401" t="s">
        <v>6</v>
      </c>
      <c r="E2872" s="1184" t="s">
        <v>7</v>
      </c>
      <c r="F2872" s="1184"/>
      <c r="G2872" s="1184"/>
      <c r="H2872" s="1513"/>
      <c r="I2872" s="1513"/>
    </row>
    <row r="2873" spans="1:9" ht="15.75">
      <c r="A2873" s="1162"/>
      <c r="B2873" s="1162"/>
      <c r="C2873" s="1164"/>
      <c r="D2873" s="1191"/>
      <c r="E2873" s="1184" t="s">
        <v>8</v>
      </c>
      <c r="F2873" s="1184"/>
      <c r="G2873" s="98" t="s">
        <v>9</v>
      </c>
      <c r="H2873" s="1513"/>
      <c r="I2873" s="1513"/>
    </row>
    <row r="2874" spans="1:9" ht="15.75">
      <c r="A2874" s="1008"/>
      <c r="B2874" s="1008"/>
      <c r="C2874" s="1013"/>
      <c r="D2874" s="1016"/>
      <c r="E2874" s="98"/>
      <c r="F2874" s="98"/>
      <c r="G2874" s="1499"/>
      <c r="H2874" s="1190"/>
      <c r="I2874" s="1500"/>
    </row>
    <row r="2875" spans="1:9" ht="15.75">
      <c r="A2875" s="3"/>
      <c r="B2875" s="3"/>
      <c r="C2875" s="1514" t="s">
        <v>804</v>
      </c>
      <c r="D2875" s="1016" t="s">
        <v>29</v>
      </c>
      <c r="E2875" s="1148" t="s">
        <v>692</v>
      </c>
      <c r="F2875" s="1283"/>
      <c r="G2875" s="1501"/>
      <c r="H2875" s="1502"/>
      <c r="I2875" s="1503"/>
    </row>
    <row r="2876" spans="1:9" ht="15.75">
      <c r="A2876" s="3"/>
      <c r="B2876" s="3"/>
      <c r="C2876" s="1505"/>
      <c r="D2876" s="29">
        <v>1</v>
      </c>
      <c r="E2876" s="1003" t="s">
        <v>665</v>
      </c>
      <c r="F2876" s="1011">
        <v>25890</v>
      </c>
      <c r="G2876" s="1011"/>
      <c r="H2876" s="1002"/>
      <c r="I2876" s="1016"/>
    </row>
    <row r="2877" spans="1:9" ht="24">
      <c r="A2877" s="3"/>
      <c r="B2877" s="3"/>
      <c r="C2877" s="1505"/>
      <c r="D2877" s="1004">
        <v>1001</v>
      </c>
      <c r="E2877" s="1003" t="s">
        <v>31</v>
      </c>
      <c r="F2877" s="1011">
        <v>2474</v>
      </c>
      <c r="G2877" s="1011"/>
      <c r="H2877" s="1002"/>
      <c r="I2877" s="117"/>
    </row>
    <row r="2878" spans="1:9" ht="24">
      <c r="A2878" s="3"/>
      <c r="B2878" s="3"/>
      <c r="C2878" s="1505"/>
      <c r="D2878" s="1004">
        <v>1210</v>
      </c>
      <c r="E2878" s="1003" t="s">
        <v>71</v>
      </c>
      <c r="F2878" s="1011">
        <v>1932</v>
      </c>
      <c r="G2878" s="1011"/>
      <c r="H2878" s="1002"/>
      <c r="I2878" s="117"/>
    </row>
    <row r="2879" spans="1:9" ht="24">
      <c r="A2879" s="3"/>
      <c r="B2879" s="3"/>
      <c r="C2879" s="1505"/>
      <c r="D2879" s="1004">
        <v>1810</v>
      </c>
      <c r="E2879" s="1003" t="s">
        <v>595</v>
      </c>
      <c r="F2879" s="1011">
        <v>29835</v>
      </c>
      <c r="G2879" s="1011"/>
      <c r="H2879" s="1002"/>
      <c r="I2879" s="117"/>
    </row>
    <row r="2880" spans="1:9" ht="24">
      <c r="A2880" s="3"/>
      <c r="B2880" s="3"/>
      <c r="C2880" s="1505"/>
      <c r="D2880" s="1004">
        <v>2378</v>
      </c>
      <c r="E2880" s="1003" t="s">
        <v>647</v>
      </c>
      <c r="F2880" s="1011">
        <v>8712</v>
      </c>
      <c r="G2880" s="1011"/>
      <c r="H2880" s="1002"/>
      <c r="I2880" s="117"/>
    </row>
    <row r="2881" spans="1:9" ht="24">
      <c r="A2881" s="3"/>
      <c r="B2881" s="3"/>
      <c r="C2881" s="1505"/>
      <c r="D2881" s="1004"/>
      <c r="E2881" s="1003"/>
      <c r="F2881" s="1011"/>
      <c r="G2881" s="1011"/>
      <c r="H2881" s="1002"/>
      <c r="I2881" s="117"/>
    </row>
    <row r="2882" spans="1:9" ht="24">
      <c r="A2882" s="3"/>
      <c r="B2882" s="3"/>
      <c r="C2882" s="1505"/>
      <c r="D2882" s="1004"/>
      <c r="E2882" s="1003"/>
      <c r="F2882" s="1011"/>
      <c r="G2882" s="1011"/>
      <c r="H2882" s="1002"/>
      <c r="I2882" s="117"/>
    </row>
    <row r="2883" spans="1:9" ht="24">
      <c r="A2883" s="3"/>
      <c r="B2883" s="3"/>
      <c r="C2883" s="1505"/>
      <c r="D2883" s="1004"/>
      <c r="E2883" s="1003"/>
      <c r="F2883" s="1011"/>
      <c r="G2883" s="1011"/>
      <c r="H2883" s="1002"/>
      <c r="I2883" s="117"/>
    </row>
    <row r="2884" spans="1:9" ht="24">
      <c r="A2884" s="3"/>
      <c r="B2884" s="3"/>
      <c r="C2884" s="1505"/>
      <c r="D2884" s="1004"/>
      <c r="E2884" s="1003"/>
      <c r="F2884" s="1011"/>
      <c r="G2884" s="1011"/>
      <c r="H2884" s="1002"/>
      <c r="I2884" s="117"/>
    </row>
    <row r="2885" spans="1:9" ht="24">
      <c r="A2885" s="3"/>
      <c r="B2885" s="3"/>
      <c r="C2885" s="1505"/>
      <c r="D2885" s="1004"/>
      <c r="E2885" s="1003"/>
      <c r="F2885" s="1011"/>
      <c r="G2885" s="1011"/>
      <c r="H2885" s="1002"/>
      <c r="I2885" s="117"/>
    </row>
    <row r="2886" spans="1:9" ht="15.75">
      <c r="A2886" s="3"/>
      <c r="B2886" s="3"/>
      <c r="C2886" s="1506"/>
      <c r="D2886" s="1004"/>
      <c r="E2886" s="1003"/>
      <c r="F2886" s="1011"/>
      <c r="G2886" s="1011"/>
      <c r="H2886" s="1002"/>
      <c r="I2886" s="1016"/>
    </row>
    <row r="2887" spans="1:9" ht="15.75">
      <c r="A2887" s="3"/>
      <c r="B2887" s="3"/>
      <c r="C2887" s="7"/>
      <c r="D2887" s="1004"/>
      <c r="E2887" s="1005"/>
      <c r="F2887" s="1017"/>
      <c r="G2887" s="1017"/>
      <c r="H2887" s="1507"/>
      <c r="I2887" s="1508"/>
    </row>
    <row r="2888" spans="1:9" ht="15.75">
      <c r="A2888" s="15"/>
      <c r="B2888" s="15"/>
      <c r="C2888" s="167"/>
      <c r="D2888" s="1025"/>
      <c r="E2888" s="169"/>
      <c r="F2888" s="170"/>
      <c r="G2888" s="170"/>
      <c r="H2888" s="171"/>
      <c r="I2888" s="167"/>
    </row>
    <row r="2890" spans="1:9" ht="18.75">
      <c r="A2890" s="1140" t="s">
        <v>12</v>
      </c>
      <c r="B2890" s="1140"/>
      <c r="C2890" s="1140"/>
      <c r="D2890" s="1141" t="s">
        <v>25</v>
      </c>
      <c r="E2890" s="1141"/>
      <c r="F2890" s="1141"/>
      <c r="G2890" s="1012" t="s">
        <v>13</v>
      </c>
      <c r="H2890" s="1012"/>
    </row>
    <row r="2891" spans="1:9" ht="65.25" customHeight="1">
      <c r="A2891" s="1510" t="s">
        <v>797</v>
      </c>
      <c r="B2891" s="1510"/>
      <c r="C2891" s="1510"/>
      <c r="D2891" s="1510"/>
      <c r="E2891" s="1510"/>
      <c r="F2891" s="1510"/>
      <c r="G2891" s="1510"/>
      <c r="H2891" s="1510"/>
      <c r="I2891" s="1510"/>
    </row>
    <row r="2892" spans="1:9" ht="15.75">
      <c r="A2892" s="1160" t="s">
        <v>23</v>
      </c>
      <c r="B2892" s="1160"/>
      <c r="C2892" s="166">
        <v>45391</v>
      </c>
      <c r="D2892" s="10"/>
      <c r="E2892" s="1206" t="s">
        <v>21</v>
      </c>
      <c r="F2892" s="1206"/>
      <c r="G2892" s="1219"/>
      <c r="H2892" s="1219"/>
      <c r="I2892" s="1219"/>
    </row>
    <row r="2893" spans="1:9" ht="15.75">
      <c r="A2893" s="1213" t="s">
        <v>26</v>
      </c>
      <c r="B2893" s="1213"/>
      <c r="C2893" s="1013" t="s">
        <v>27</v>
      </c>
      <c r="D2893" s="12"/>
      <c r="E2893" s="1213" t="s">
        <v>20</v>
      </c>
      <c r="F2893" s="1213"/>
      <c r="G2893" s="1511">
        <v>45383</v>
      </c>
      <c r="H2893" s="1511"/>
      <c r="I2893" s="1511"/>
    </row>
    <row r="2894" spans="1:9" ht="15.75">
      <c r="A2894" s="1213" t="s">
        <v>15</v>
      </c>
      <c r="B2894" s="1213"/>
      <c r="C2894" s="1013" t="s">
        <v>17</v>
      </c>
      <c r="D2894" s="12"/>
      <c r="E2894" s="1214" t="s">
        <v>18</v>
      </c>
      <c r="F2894" s="1215"/>
      <c r="G2894" s="1184" t="s">
        <v>806</v>
      </c>
      <c r="H2894" s="1184"/>
      <c r="I2894" s="1184"/>
    </row>
    <row r="2895" spans="1:9" ht="15.75">
      <c r="A2895" s="1213" t="s">
        <v>16</v>
      </c>
      <c r="B2895" s="1213"/>
      <c r="C2895" s="1013">
        <v>90088148</v>
      </c>
      <c r="D2895" s="10"/>
      <c r="E2895" s="1206" t="s">
        <v>19</v>
      </c>
      <c r="F2895" s="1206"/>
      <c r="G2895" s="1191" t="s">
        <v>687</v>
      </c>
      <c r="H2895" s="1191"/>
      <c r="I2895" s="1191"/>
    </row>
    <row r="2896" spans="1:9" ht="15.75">
      <c r="A2896" s="1184" t="s">
        <v>0</v>
      </c>
      <c r="B2896" s="1184"/>
      <c r="C2896" s="33"/>
      <c r="D2896" s="8"/>
      <c r="E2896" s="1018" t="s">
        <v>22</v>
      </c>
      <c r="F2896" s="1013" t="s">
        <v>803</v>
      </c>
      <c r="G2896" s="1018" t="s">
        <v>179</v>
      </c>
      <c r="H2896" s="1282" t="s">
        <v>175</v>
      </c>
      <c r="I2896" s="1282"/>
    </row>
    <row r="2897" spans="1:9" ht="15.75">
      <c r="A2897" s="1151" t="s">
        <v>1</v>
      </c>
      <c r="B2897" s="1153"/>
      <c r="C2897" s="1154"/>
      <c r="D2897" s="1512" t="s">
        <v>2</v>
      </c>
      <c r="E2897" s="1512"/>
      <c r="F2897" s="1512"/>
      <c r="G2897" s="1512"/>
      <c r="H2897" s="1513" t="s">
        <v>10</v>
      </c>
      <c r="I2897" s="1513" t="s">
        <v>11</v>
      </c>
    </row>
    <row r="2898" spans="1:9" ht="15.75">
      <c r="A2898" s="1161" t="s">
        <v>3</v>
      </c>
      <c r="B2898" s="1161" t="s">
        <v>4</v>
      </c>
      <c r="C2898" s="1163" t="s">
        <v>5</v>
      </c>
      <c r="D2898" s="1401" t="s">
        <v>6</v>
      </c>
      <c r="E2898" s="1184" t="s">
        <v>7</v>
      </c>
      <c r="F2898" s="1184"/>
      <c r="G2898" s="1184"/>
      <c r="H2898" s="1513"/>
      <c r="I2898" s="1513"/>
    </row>
    <row r="2899" spans="1:9" ht="15.75">
      <c r="A2899" s="1162"/>
      <c r="B2899" s="1162"/>
      <c r="C2899" s="1164"/>
      <c r="D2899" s="1191"/>
      <c r="E2899" s="1184" t="s">
        <v>8</v>
      </c>
      <c r="F2899" s="1184"/>
      <c r="G2899" s="98" t="s">
        <v>9</v>
      </c>
      <c r="H2899" s="1513"/>
      <c r="I2899" s="1513"/>
    </row>
    <row r="2900" spans="1:9" ht="15.75">
      <c r="A2900" s="1008"/>
      <c r="B2900" s="1008"/>
      <c r="C2900" s="1013"/>
      <c r="D2900" s="1016"/>
      <c r="E2900" s="98"/>
      <c r="F2900" s="98"/>
      <c r="G2900" s="1499"/>
      <c r="H2900" s="1190"/>
      <c r="I2900" s="1500"/>
    </row>
    <row r="2901" spans="1:9" ht="15.75">
      <c r="A2901" s="3"/>
      <c r="B2901" s="3"/>
      <c r="C2901" s="1514" t="s">
        <v>804</v>
      </c>
      <c r="D2901" s="1016" t="s">
        <v>29</v>
      </c>
      <c r="E2901" s="1148" t="s">
        <v>692</v>
      </c>
      <c r="F2901" s="1283"/>
      <c r="G2901" s="1501"/>
      <c r="H2901" s="1502"/>
      <c r="I2901" s="1503"/>
    </row>
    <row r="2902" spans="1:9" ht="15.75">
      <c r="A2902" s="3"/>
      <c r="B2902" s="3"/>
      <c r="C2902" s="1505"/>
      <c r="D2902" s="29">
        <v>1</v>
      </c>
      <c r="E2902" s="1003" t="s">
        <v>665</v>
      </c>
      <c r="F2902" s="1011">
        <v>23890</v>
      </c>
      <c r="G2902" s="1011"/>
      <c r="H2902" s="1002"/>
      <c r="I2902" s="1016"/>
    </row>
    <row r="2903" spans="1:9" ht="24">
      <c r="A2903" s="3"/>
      <c r="B2903" s="3"/>
      <c r="C2903" s="1505"/>
      <c r="D2903" s="1004">
        <v>1001</v>
      </c>
      <c r="E2903" s="1003" t="s">
        <v>31</v>
      </c>
      <c r="F2903" s="1011">
        <v>2474</v>
      </c>
      <c r="G2903" s="1011"/>
      <c r="H2903" s="1002"/>
      <c r="I2903" s="117"/>
    </row>
    <row r="2904" spans="1:9" ht="24">
      <c r="A2904" s="3"/>
      <c r="B2904" s="3"/>
      <c r="C2904" s="1505"/>
      <c r="D2904" s="1004">
        <v>1210</v>
      </c>
      <c r="E2904" s="1003" t="s">
        <v>71</v>
      </c>
      <c r="F2904" s="1011">
        <v>1932</v>
      </c>
      <c r="G2904" s="1011"/>
      <c r="H2904" s="1002"/>
      <c r="I2904" s="117"/>
    </row>
    <row r="2905" spans="1:9" ht="24">
      <c r="A2905" s="3"/>
      <c r="B2905" s="3"/>
      <c r="C2905" s="1505"/>
      <c r="D2905" s="1004">
        <v>1810</v>
      </c>
      <c r="E2905" s="1003" t="s">
        <v>595</v>
      </c>
      <c r="F2905" s="1011">
        <v>28835</v>
      </c>
      <c r="G2905" s="1011"/>
      <c r="H2905" s="1002"/>
      <c r="I2905" s="117"/>
    </row>
    <row r="2906" spans="1:9" ht="24">
      <c r="A2906" s="3"/>
      <c r="B2906" s="3"/>
      <c r="C2906" s="1505"/>
      <c r="D2906" s="1004">
        <v>2378</v>
      </c>
      <c r="E2906" s="1003" t="s">
        <v>647</v>
      </c>
      <c r="F2906" s="1011">
        <v>8012</v>
      </c>
      <c r="G2906" s="1011"/>
      <c r="H2906" s="1002"/>
      <c r="I2906" s="117"/>
    </row>
    <row r="2907" spans="1:9" ht="24">
      <c r="A2907" s="3"/>
      <c r="B2907" s="3"/>
      <c r="C2907" s="1505"/>
      <c r="D2907" s="1004"/>
      <c r="E2907" s="1003"/>
      <c r="F2907" s="1011"/>
      <c r="G2907" s="1011"/>
      <c r="H2907" s="1002"/>
      <c r="I2907" s="117"/>
    </row>
    <row r="2908" spans="1:9" ht="24">
      <c r="A2908" s="3"/>
      <c r="B2908" s="3"/>
      <c r="C2908" s="1505"/>
      <c r="D2908" s="1004"/>
      <c r="E2908" s="1003"/>
      <c r="F2908" s="1011"/>
      <c r="G2908" s="1011"/>
      <c r="H2908" s="1002"/>
      <c r="I2908" s="117"/>
    </row>
    <row r="2909" spans="1:9" ht="24">
      <c r="A2909" s="3"/>
      <c r="B2909" s="3"/>
      <c r="C2909" s="1505"/>
      <c r="D2909" s="1004"/>
      <c r="E2909" s="1003"/>
      <c r="F2909" s="1011"/>
      <c r="G2909" s="1011"/>
      <c r="H2909" s="1002"/>
      <c r="I2909" s="117"/>
    </row>
    <row r="2910" spans="1:9" ht="24">
      <c r="A2910" s="3"/>
      <c r="B2910" s="3"/>
      <c r="C2910" s="1505"/>
      <c r="D2910" s="1004"/>
      <c r="E2910" s="1003"/>
      <c r="F2910" s="1011"/>
      <c r="G2910" s="1011"/>
      <c r="H2910" s="1002"/>
      <c r="I2910" s="117"/>
    </row>
    <row r="2911" spans="1:9" ht="24">
      <c r="A2911" s="3"/>
      <c r="B2911" s="3"/>
      <c r="C2911" s="1505"/>
      <c r="D2911" s="1004"/>
      <c r="E2911" s="1003"/>
      <c r="F2911" s="1011"/>
      <c r="G2911" s="1011"/>
      <c r="H2911" s="1002"/>
      <c r="I2911" s="117"/>
    </row>
    <row r="2912" spans="1:9" ht="15.75">
      <c r="A2912" s="3"/>
      <c r="B2912" s="3"/>
      <c r="C2912" s="1506"/>
      <c r="D2912" s="1004"/>
      <c r="E2912" s="1003"/>
      <c r="F2912" s="1011"/>
      <c r="G2912" s="1011"/>
      <c r="H2912" s="1002"/>
      <c r="I2912" s="1016"/>
    </row>
    <row r="2913" spans="1:9" ht="15.75">
      <c r="A2913" s="3"/>
      <c r="B2913" s="3"/>
      <c r="C2913" s="7"/>
      <c r="D2913" s="1004"/>
      <c r="E2913" s="1005"/>
      <c r="F2913" s="1017"/>
      <c r="G2913" s="1017"/>
      <c r="H2913" s="1507"/>
      <c r="I2913" s="1508"/>
    </row>
    <row r="2914" spans="1:9" ht="15.75">
      <c r="A2914" s="15"/>
      <c r="B2914" s="15"/>
      <c r="C2914" s="167"/>
      <c r="D2914" s="1025"/>
      <c r="E2914" s="169"/>
      <c r="F2914" s="170"/>
      <c r="G2914" s="170"/>
      <c r="H2914" s="171"/>
      <c r="I2914" s="167"/>
    </row>
    <row r="2916" spans="1:9" ht="18.75">
      <c r="A2916" s="1140" t="s">
        <v>12</v>
      </c>
      <c r="B2916" s="1140"/>
      <c r="C2916" s="1140"/>
      <c r="D2916" s="1141" t="s">
        <v>25</v>
      </c>
      <c r="E2916" s="1141"/>
      <c r="F2916" s="1141"/>
      <c r="G2916" s="1012" t="s">
        <v>13</v>
      </c>
      <c r="H2916" s="1012"/>
    </row>
    <row r="2917" spans="1:9" ht="66.75" customHeight="1">
      <c r="A2917" s="1510" t="s">
        <v>797</v>
      </c>
      <c r="B2917" s="1510"/>
      <c r="C2917" s="1510"/>
      <c r="D2917" s="1510"/>
      <c r="E2917" s="1510"/>
      <c r="F2917" s="1510"/>
      <c r="G2917" s="1510"/>
      <c r="H2917" s="1510"/>
      <c r="I2917" s="1510"/>
    </row>
    <row r="2918" spans="1:9" ht="15.75">
      <c r="A2918" s="1160" t="s">
        <v>23</v>
      </c>
      <c r="B2918" s="1160"/>
      <c r="C2918" s="166">
        <v>45391</v>
      </c>
      <c r="D2918" s="10"/>
      <c r="E2918" s="1206" t="s">
        <v>21</v>
      </c>
      <c r="F2918" s="1206"/>
      <c r="G2918" s="1219"/>
      <c r="H2918" s="1219"/>
      <c r="I2918" s="1219"/>
    </row>
    <row r="2919" spans="1:9" ht="15.75">
      <c r="A2919" s="1213" t="s">
        <v>26</v>
      </c>
      <c r="B2919" s="1213"/>
      <c r="C2919" s="1013" t="s">
        <v>27</v>
      </c>
      <c r="D2919" s="12"/>
      <c r="E2919" s="1213" t="s">
        <v>20</v>
      </c>
      <c r="F2919" s="1213"/>
      <c r="G2919" s="1511">
        <v>45383</v>
      </c>
      <c r="H2919" s="1511"/>
      <c r="I2919" s="1511"/>
    </row>
    <row r="2920" spans="1:9" ht="15.75">
      <c r="A2920" s="1213" t="s">
        <v>15</v>
      </c>
      <c r="B2920" s="1213"/>
      <c r="C2920" s="1013" t="s">
        <v>17</v>
      </c>
      <c r="D2920" s="12"/>
      <c r="E2920" s="1214" t="s">
        <v>18</v>
      </c>
      <c r="F2920" s="1215"/>
      <c r="G2920" s="1184" t="s">
        <v>807</v>
      </c>
      <c r="H2920" s="1184"/>
      <c r="I2920" s="1184"/>
    </row>
    <row r="2921" spans="1:9" ht="15.75">
      <c r="A2921" s="1213" t="s">
        <v>16</v>
      </c>
      <c r="B2921" s="1213"/>
      <c r="C2921" s="1013">
        <v>90089047</v>
      </c>
      <c r="D2921" s="10"/>
      <c r="E2921" s="1206" t="s">
        <v>19</v>
      </c>
      <c r="F2921" s="1206"/>
      <c r="G2921" s="1191" t="s">
        <v>687</v>
      </c>
      <c r="H2921" s="1191"/>
      <c r="I2921" s="1191"/>
    </row>
    <row r="2922" spans="1:9" ht="15.75">
      <c r="A2922" s="1184" t="s">
        <v>0</v>
      </c>
      <c r="B2922" s="1184"/>
      <c r="C2922" s="33"/>
      <c r="D2922" s="8"/>
      <c r="E2922" s="1018" t="s">
        <v>22</v>
      </c>
      <c r="F2922" s="1013" t="s">
        <v>803</v>
      </c>
      <c r="G2922" s="1018" t="s">
        <v>179</v>
      </c>
      <c r="H2922" s="1282" t="s">
        <v>175</v>
      </c>
      <c r="I2922" s="1282"/>
    </row>
    <row r="2923" spans="1:9" ht="15.75">
      <c r="A2923" s="1151" t="s">
        <v>1</v>
      </c>
      <c r="B2923" s="1153"/>
      <c r="C2923" s="1154"/>
      <c r="D2923" s="1512" t="s">
        <v>2</v>
      </c>
      <c r="E2923" s="1512"/>
      <c r="F2923" s="1512"/>
      <c r="G2923" s="1512"/>
      <c r="H2923" s="1513" t="s">
        <v>10</v>
      </c>
      <c r="I2923" s="1513" t="s">
        <v>11</v>
      </c>
    </row>
    <row r="2924" spans="1:9" ht="15.75">
      <c r="A2924" s="1161" t="s">
        <v>3</v>
      </c>
      <c r="B2924" s="1161" t="s">
        <v>4</v>
      </c>
      <c r="C2924" s="1163" t="s">
        <v>5</v>
      </c>
      <c r="D2924" s="1401" t="s">
        <v>6</v>
      </c>
      <c r="E2924" s="1184" t="s">
        <v>7</v>
      </c>
      <c r="F2924" s="1184"/>
      <c r="G2924" s="1184"/>
      <c r="H2924" s="1513"/>
      <c r="I2924" s="1513"/>
    </row>
    <row r="2925" spans="1:9" ht="15.75">
      <c r="A2925" s="1162"/>
      <c r="B2925" s="1162"/>
      <c r="C2925" s="1164"/>
      <c r="D2925" s="1191"/>
      <c r="E2925" s="1184" t="s">
        <v>8</v>
      </c>
      <c r="F2925" s="1184"/>
      <c r="G2925" s="98" t="s">
        <v>9</v>
      </c>
      <c r="H2925" s="1513"/>
      <c r="I2925" s="1513"/>
    </row>
    <row r="2926" spans="1:9" ht="15.75">
      <c r="A2926" s="1008"/>
      <c r="B2926" s="1008"/>
      <c r="C2926" s="1013"/>
      <c r="D2926" s="1016"/>
      <c r="E2926" s="98"/>
      <c r="F2926" s="98"/>
      <c r="G2926" s="1499"/>
      <c r="H2926" s="1190"/>
      <c r="I2926" s="1500"/>
    </row>
    <row r="2927" spans="1:9" ht="15.75">
      <c r="A2927" s="3"/>
      <c r="B2927" s="3"/>
      <c r="C2927" s="1514" t="s">
        <v>804</v>
      </c>
      <c r="D2927" s="1016" t="s">
        <v>29</v>
      </c>
      <c r="E2927" s="1148" t="s">
        <v>692</v>
      </c>
      <c r="F2927" s="1283"/>
      <c r="G2927" s="1501"/>
      <c r="H2927" s="1502"/>
      <c r="I2927" s="1503"/>
    </row>
    <row r="2928" spans="1:9" ht="15.75">
      <c r="A2928" s="3"/>
      <c r="B2928" s="3"/>
      <c r="C2928" s="1505"/>
      <c r="D2928" s="29">
        <v>1</v>
      </c>
      <c r="E2928" s="1003" t="s">
        <v>665</v>
      </c>
      <c r="F2928" s="1011">
        <v>23890</v>
      </c>
      <c r="G2928" s="1011"/>
      <c r="H2928" s="1002"/>
      <c r="I2928" s="1016"/>
    </row>
    <row r="2929" spans="1:9" ht="24">
      <c r="A2929" s="3"/>
      <c r="B2929" s="3"/>
      <c r="C2929" s="1505"/>
      <c r="D2929" s="1004">
        <v>1001</v>
      </c>
      <c r="E2929" s="1003" t="s">
        <v>31</v>
      </c>
      <c r="F2929" s="1011">
        <v>2474</v>
      </c>
      <c r="G2929" s="1011"/>
      <c r="H2929" s="1002"/>
      <c r="I2929" s="117"/>
    </row>
    <row r="2930" spans="1:9" ht="24">
      <c r="A2930" s="3"/>
      <c r="B2930" s="3"/>
      <c r="C2930" s="1505"/>
      <c r="D2930" s="1004">
        <v>1210</v>
      </c>
      <c r="E2930" s="1003" t="s">
        <v>71</v>
      </c>
      <c r="F2930" s="1011">
        <v>1932</v>
      </c>
      <c r="G2930" s="1011"/>
      <c r="H2930" s="1002"/>
      <c r="I2930" s="117"/>
    </row>
    <row r="2931" spans="1:9" ht="24">
      <c r="A2931" s="3"/>
      <c r="B2931" s="3"/>
      <c r="C2931" s="1505"/>
      <c r="D2931" s="1004">
        <v>1810</v>
      </c>
      <c r="E2931" s="1003" t="s">
        <v>595</v>
      </c>
      <c r="F2931" s="1011">
        <v>28835</v>
      </c>
      <c r="G2931" s="1011"/>
      <c r="H2931" s="1002"/>
      <c r="I2931" s="117"/>
    </row>
    <row r="2932" spans="1:9" ht="24">
      <c r="A2932" s="3"/>
      <c r="B2932" s="3"/>
      <c r="C2932" s="1505"/>
      <c r="D2932" s="1004">
        <v>2378</v>
      </c>
      <c r="E2932" s="1003" t="s">
        <v>647</v>
      </c>
      <c r="F2932" s="1011">
        <v>8012</v>
      </c>
      <c r="G2932" s="1011"/>
      <c r="H2932" s="1002"/>
      <c r="I2932" s="117"/>
    </row>
    <row r="2933" spans="1:9" ht="24">
      <c r="A2933" s="3"/>
      <c r="B2933" s="3"/>
      <c r="C2933" s="1505"/>
      <c r="D2933" s="1004"/>
      <c r="E2933" s="1003"/>
      <c r="F2933" s="1011"/>
      <c r="G2933" s="1011"/>
      <c r="H2933" s="1002"/>
      <c r="I2933" s="117"/>
    </row>
    <row r="2934" spans="1:9" ht="24">
      <c r="A2934" s="3"/>
      <c r="B2934" s="3"/>
      <c r="C2934" s="1505"/>
      <c r="D2934" s="1004"/>
      <c r="E2934" s="1003"/>
      <c r="F2934" s="1011"/>
      <c r="G2934" s="1011"/>
      <c r="H2934" s="1002"/>
      <c r="I2934" s="117"/>
    </row>
    <row r="2935" spans="1:9" ht="24">
      <c r="A2935" s="3"/>
      <c r="B2935" s="3"/>
      <c r="C2935" s="1505"/>
      <c r="D2935" s="1004"/>
      <c r="E2935" s="1003"/>
      <c r="F2935" s="1011"/>
      <c r="G2935" s="1011"/>
      <c r="H2935" s="1002"/>
      <c r="I2935" s="117"/>
    </row>
    <row r="2936" spans="1:9" ht="24">
      <c r="A2936" s="3"/>
      <c r="B2936" s="3"/>
      <c r="C2936" s="1505"/>
      <c r="D2936" s="1004"/>
      <c r="E2936" s="1003"/>
      <c r="F2936" s="1011"/>
      <c r="G2936" s="1011"/>
      <c r="H2936" s="1002"/>
      <c r="I2936" s="117"/>
    </row>
    <row r="2937" spans="1:9" ht="24">
      <c r="A2937" s="3"/>
      <c r="B2937" s="3"/>
      <c r="C2937" s="1505"/>
      <c r="D2937" s="1004"/>
      <c r="E2937" s="1003"/>
      <c r="F2937" s="1011"/>
      <c r="G2937" s="1011"/>
      <c r="H2937" s="1002"/>
      <c r="I2937" s="117"/>
    </row>
    <row r="2938" spans="1:9" ht="15.75">
      <c r="A2938" s="3"/>
      <c r="B2938" s="3"/>
      <c r="C2938" s="1506"/>
      <c r="D2938" s="1004"/>
      <c r="E2938" s="1003"/>
      <c r="F2938" s="1011"/>
      <c r="G2938" s="1011"/>
      <c r="H2938" s="1002"/>
      <c r="I2938" s="1016"/>
    </row>
    <row r="2939" spans="1:9" ht="15.75">
      <c r="A2939" s="3"/>
      <c r="B2939" s="3"/>
      <c r="C2939" s="7"/>
      <c r="D2939" s="1004"/>
      <c r="E2939" s="1005"/>
      <c r="F2939" s="1017"/>
      <c r="G2939" s="1017"/>
      <c r="H2939" s="1507"/>
      <c r="I2939" s="1508"/>
    </row>
    <row r="2940" spans="1:9" ht="15.75">
      <c r="A2940" s="15"/>
      <c r="B2940" s="15"/>
      <c r="C2940" s="167"/>
      <c r="D2940" s="1025"/>
      <c r="E2940" s="169"/>
      <c r="F2940" s="170"/>
      <c r="G2940" s="170"/>
      <c r="H2940" s="171"/>
      <c r="I2940" s="167"/>
    </row>
    <row r="2942" spans="1:9" ht="18.75">
      <c r="A2942" s="1140" t="s">
        <v>12</v>
      </c>
      <c r="B2942" s="1140"/>
      <c r="C2942" s="1140"/>
      <c r="D2942" s="1141" t="s">
        <v>25</v>
      </c>
      <c r="E2942" s="1141"/>
      <c r="F2942" s="1141"/>
      <c r="G2942" s="1012" t="s">
        <v>13</v>
      </c>
      <c r="H2942" s="1012"/>
    </row>
    <row r="2943" spans="1:9" ht="67.5" customHeight="1">
      <c r="A2943" s="1510" t="s">
        <v>797</v>
      </c>
      <c r="B2943" s="1510"/>
      <c r="C2943" s="1510"/>
      <c r="D2943" s="1510"/>
      <c r="E2943" s="1510"/>
      <c r="F2943" s="1510"/>
      <c r="G2943" s="1510"/>
      <c r="H2943" s="1510"/>
      <c r="I2943" s="1510"/>
    </row>
    <row r="2944" spans="1:9" ht="15.75">
      <c r="A2944" s="1160" t="s">
        <v>23</v>
      </c>
      <c r="B2944" s="1160"/>
      <c r="C2944" s="166">
        <v>45391</v>
      </c>
      <c r="D2944" s="10"/>
      <c r="E2944" s="1206" t="s">
        <v>21</v>
      </c>
      <c r="F2944" s="1206"/>
      <c r="G2944" s="1219"/>
      <c r="H2944" s="1219"/>
      <c r="I2944" s="1219"/>
    </row>
    <row r="2945" spans="1:9" ht="15.75">
      <c r="A2945" s="1213" t="s">
        <v>26</v>
      </c>
      <c r="B2945" s="1213"/>
      <c r="C2945" s="1013" t="s">
        <v>27</v>
      </c>
      <c r="D2945" s="12"/>
      <c r="E2945" s="1213" t="s">
        <v>20</v>
      </c>
      <c r="F2945" s="1213"/>
      <c r="G2945" s="1511">
        <v>45383</v>
      </c>
      <c r="H2945" s="1511"/>
      <c r="I2945" s="1511"/>
    </row>
    <row r="2946" spans="1:9" ht="15.75">
      <c r="A2946" s="1213" t="s">
        <v>15</v>
      </c>
      <c r="B2946" s="1213"/>
      <c r="C2946" s="1013" t="s">
        <v>17</v>
      </c>
      <c r="D2946" s="12"/>
      <c r="E2946" s="1214" t="s">
        <v>18</v>
      </c>
      <c r="F2946" s="1215"/>
      <c r="G2946" s="1184" t="s">
        <v>808</v>
      </c>
      <c r="H2946" s="1184"/>
      <c r="I2946" s="1184"/>
    </row>
    <row r="2947" spans="1:9" ht="15.75">
      <c r="A2947" s="1213" t="s">
        <v>16</v>
      </c>
      <c r="B2947" s="1213"/>
      <c r="C2947" s="1013">
        <v>90108837</v>
      </c>
      <c r="D2947" s="10"/>
      <c r="E2947" s="1206" t="s">
        <v>19</v>
      </c>
      <c r="F2947" s="1206"/>
      <c r="G2947" s="1191" t="s">
        <v>687</v>
      </c>
      <c r="H2947" s="1191"/>
      <c r="I2947" s="1191"/>
    </row>
    <row r="2948" spans="1:9" ht="15.75">
      <c r="A2948" s="1184" t="s">
        <v>0</v>
      </c>
      <c r="B2948" s="1184"/>
      <c r="C2948" s="33"/>
      <c r="D2948" s="8"/>
      <c r="E2948" s="1018" t="s">
        <v>22</v>
      </c>
      <c r="F2948" s="1013" t="s">
        <v>803</v>
      </c>
      <c r="G2948" s="1018" t="s">
        <v>179</v>
      </c>
      <c r="H2948" s="1282" t="s">
        <v>175</v>
      </c>
      <c r="I2948" s="1282"/>
    </row>
    <row r="2949" spans="1:9" ht="15.75">
      <c r="A2949" s="1151" t="s">
        <v>1</v>
      </c>
      <c r="B2949" s="1153"/>
      <c r="C2949" s="1154"/>
      <c r="D2949" s="1512" t="s">
        <v>2</v>
      </c>
      <c r="E2949" s="1512"/>
      <c r="F2949" s="1512"/>
      <c r="G2949" s="1512"/>
      <c r="H2949" s="1513" t="s">
        <v>10</v>
      </c>
      <c r="I2949" s="1513" t="s">
        <v>11</v>
      </c>
    </row>
    <row r="2950" spans="1:9" ht="15.75">
      <c r="A2950" s="1161" t="s">
        <v>3</v>
      </c>
      <c r="B2950" s="1161" t="s">
        <v>4</v>
      </c>
      <c r="C2950" s="1163" t="s">
        <v>5</v>
      </c>
      <c r="D2950" s="1401" t="s">
        <v>6</v>
      </c>
      <c r="E2950" s="1184" t="s">
        <v>7</v>
      </c>
      <c r="F2950" s="1184"/>
      <c r="G2950" s="1184"/>
      <c r="H2950" s="1513"/>
      <c r="I2950" s="1513"/>
    </row>
    <row r="2951" spans="1:9" ht="15.75">
      <c r="A2951" s="1162"/>
      <c r="B2951" s="1162"/>
      <c r="C2951" s="1164"/>
      <c r="D2951" s="1191"/>
      <c r="E2951" s="1184" t="s">
        <v>8</v>
      </c>
      <c r="F2951" s="1184"/>
      <c r="G2951" s="98" t="s">
        <v>9</v>
      </c>
      <c r="H2951" s="1513"/>
      <c r="I2951" s="1513"/>
    </row>
    <row r="2952" spans="1:9" ht="15.75">
      <c r="A2952" s="1008"/>
      <c r="B2952" s="1008"/>
      <c r="C2952" s="1013"/>
      <c r="D2952" s="1016"/>
      <c r="E2952" s="98"/>
      <c r="F2952" s="98"/>
      <c r="G2952" s="1499"/>
      <c r="H2952" s="1190"/>
      <c r="I2952" s="1500"/>
    </row>
    <row r="2953" spans="1:9" ht="15.75">
      <c r="A2953" s="3"/>
      <c r="B2953" s="3"/>
      <c r="C2953" s="1514" t="s">
        <v>804</v>
      </c>
      <c r="D2953" s="1016" t="s">
        <v>29</v>
      </c>
      <c r="E2953" s="1148" t="s">
        <v>692</v>
      </c>
      <c r="F2953" s="1283"/>
      <c r="G2953" s="1501"/>
      <c r="H2953" s="1502"/>
      <c r="I2953" s="1503"/>
    </row>
    <row r="2954" spans="1:9" ht="15.75">
      <c r="A2954" s="3"/>
      <c r="B2954" s="3"/>
      <c r="C2954" s="1505"/>
      <c r="D2954" s="29">
        <v>1</v>
      </c>
      <c r="E2954" s="1003" t="s">
        <v>665</v>
      </c>
      <c r="F2954" s="1011">
        <v>21890</v>
      </c>
      <c r="G2954" s="1011"/>
      <c r="H2954" s="1002"/>
      <c r="I2954" s="1016"/>
    </row>
    <row r="2955" spans="1:9" ht="24">
      <c r="A2955" s="3"/>
      <c r="B2955" s="3"/>
      <c r="C2955" s="1505"/>
      <c r="D2955" s="1004">
        <v>1001</v>
      </c>
      <c r="E2955" s="1003" t="s">
        <v>31</v>
      </c>
      <c r="F2955" s="1011">
        <v>2474</v>
      </c>
      <c r="G2955" s="1011"/>
      <c r="H2955" s="1002"/>
      <c r="I2955" s="117"/>
    </row>
    <row r="2956" spans="1:9" ht="24">
      <c r="A2956" s="3"/>
      <c r="B2956" s="3"/>
      <c r="C2956" s="1505"/>
      <c r="D2956" s="1004">
        <v>1210</v>
      </c>
      <c r="E2956" s="1003" t="s">
        <v>71</v>
      </c>
      <c r="F2956" s="1011">
        <v>1932</v>
      </c>
      <c r="G2956" s="1011"/>
      <c r="H2956" s="1002"/>
      <c r="I2956" s="117"/>
    </row>
    <row r="2957" spans="1:9" ht="24">
      <c r="A2957" s="3"/>
      <c r="B2957" s="3"/>
      <c r="C2957" s="1505"/>
      <c r="D2957" s="1004">
        <v>1810</v>
      </c>
      <c r="E2957" s="1003" t="s">
        <v>595</v>
      </c>
      <c r="F2957" s="1011">
        <v>27835</v>
      </c>
      <c r="G2957" s="1011"/>
      <c r="H2957" s="1002"/>
      <c r="I2957" s="117"/>
    </row>
    <row r="2958" spans="1:9" ht="24">
      <c r="A2958" s="3"/>
      <c r="B2958" s="3"/>
      <c r="C2958" s="1505"/>
      <c r="D2958" s="1004">
        <v>2378</v>
      </c>
      <c r="E2958" s="1003" t="s">
        <v>647</v>
      </c>
      <c r="F2958" s="1011">
        <v>7312</v>
      </c>
      <c r="G2958" s="1011"/>
      <c r="H2958" s="1002"/>
      <c r="I2958" s="117"/>
    </row>
    <row r="2959" spans="1:9" ht="24">
      <c r="A2959" s="3"/>
      <c r="B2959" s="3"/>
      <c r="C2959" s="1505"/>
      <c r="D2959" s="1004"/>
      <c r="E2959" s="1003"/>
      <c r="F2959" s="1011"/>
      <c r="G2959" s="1011"/>
      <c r="H2959" s="1002"/>
      <c r="I2959" s="117"/>
    </row>
    <row r="2960" spans="1:9" ht="24">
      <c r="A2960" s="3"/>
      <c r="B2960" s="3"/>
      <c r="C2960" s="1505"/>
      <c r="D2960" s="1004"/>
      <c r="E2960" s="1003"/>
      <c r="F2960" s="1011"/>
      <c r="G2960" s="1011"/>
      <c r="H2960" s="1002"/>
      <c r="I2960" s="117"/>
    </row>
    <row r="2961" spans="1:9" ht="24">
      <c r="A2961" s="3"/>
      <c r="B2961" s="3"/>
      <c r="C2961" s="1505"/>
      <c r="D2961" s="1004"/>
      <c r="E2961" s="1003"/>
      <c r="F2961" s="1011"/>
      <c r="G2961" s="1011"/>
      <c r="H2961" s="1002"/>
      <c r="I2961" s="117"/>
    </row>
    <row r="2962" spans="1:9" ht="24">
      <c r="A2962" s="3"/>
      <c r="B2962" s="3"/>
      <c r="C2962" s="1505"/>
      <c r="D2962" s="1004"/>
      <c r="E2962" s="1003"/>
      <c r="F2962" s="1011"/>
      <c r="G2962" s="1011"/>
      <c r="H2962" s="1002"/>
      <c r="I2962" s="117"/>
    </row>
    <row r="2963" spans="1:9" ht="24">
      <c r="A2963" s="3"/>
      <c r="B2963" s="3"/>
      <c r="C2963" s="1505"/>
      <c r="D2963" s="1004"/>
      <c r="E2963" s="1003"/>
      <c r="F2963" s="1011"/>
      <c r="G2963" s="1011"/>
      <c r="H2963" s="1002"/>
      <c r="I2963" s="117"/>
    </row>
    <row r="2964" spans="1:9" ht="15.75">
      <c r="A2964" s="3"/>
      <c r="B2964" s="3"/>
      <c r="C2964" s="1506"/>
      <c r="D2964" s="1004"/>
      <c r="E2964" s="1003"/>
      <c r="F2964" s="1011"/>
      <c r="G2964" s="1011"/>
      <c r="H2964" s="1002"/>
      <c r="I2964" s="1016"/>
    </row>
    <row r="2965" spans="1:9" ht="15.75">
      <c r="A2965" s="3"/>
      <c r="B2965" s="3"/>
      <c r="C2965" s="7"/>
      <c r="D2965" s="1004"/>
      <c r="E2965" s="1005"/>
      <c r="F2965" s="1017"/>
      <c r="G2965" s="1017"/>
      <c r="H2965" s="1507"/>
      <c r="I2965" s="1508"/>
    </row>
    <row r="2966" spans="1:9" ht="15.75">
      <c r="A2966" s="15"/>
      <c r="B2966" s="15"/>
      <c r="C2966" s="167"/>
      <c r="D2966" s="1025"/>
      <c r="E2966" s="169"/>
      <c r="F2966" s="170"/>
      <c r="G2966" s="170"/>
      <c r="H2966" s="171"/>
      <c r="I2966" s="167"/>
    </row>
    <row r="2968" spans="1:9" ht="18.75">
      <c r="A2968" s="1140" t="s">
        <v>12</v>
      </c>
      <c r="B2968" s="1140"/>
      <c r="C2968" s="1140"/>
      <c r="D2968" s="1141" t="s">
        <v>25</v>
      </c>
      <c r="E2968" s="1141"/>
      <c r="F2968" s="1141"/>
      <c r="G2968" s="1012" t="s">
        <v>13</v>
      </c>
      <c r="H2968" s="1012"/>
    </row>
    <row r="2969" spans="1:9" ht="66.75" customHeight="1">
      <c r="A2969" s="1510" t="s">
        <v>797</v>
      </c>
      <c r="B2969" s="1510"/>
      <c r="C2969" s="1510"/>
      <c r="D2969" s="1510"/>
      <c r="E2969" s="1510"/>
      <c r="F2969" s="1510"/>
      <c r="G2969" s="1510"/>
      <c r="H2969" s="1510"/>
      <c r="I2969" s="1510"/>
    </row>
    <row r="2970" spans="1:9" ht="15.75">
      <c r="A2970" s="1160" t="s">
        <v>23</v>
      </c>
      <c r="B2970" s="1160"/>
      <c r="C2970" s="166">
        <v>45391</v>
      </c>
      <c r="D2970" s="10"/>
      <c r="E2970" s="1206" t="s">
        <v>21</v>
      </c>
      <c r="F2970" s="1206"/>
      <c r="G2970" s="1219"/>
      <c r="H2970" s="1219"/>
      <c r="I2970" s="1219"/>
    </row>
    <row r="2971" spans="1:9" ht="15.75">
      <c r="A2971" s="1213" t="s">
        <v>26</v>
      </c>
      <c r="B2971" s="1213"/>
      <c r="C2971" s="1013" t="s">
        <v>27</v>
      </c>
      <c r="D2971" s="12"/>
      <c r="E2971" s="1213" t="s">
        <v>20</v>
      </c>
      <c r="F2971" s="1213"/>
      <c r="G2971" s="1511">
        <v>45383</v>
      </c>
      <c r="H2971" s="1511"/>
      <c r="I2971" s="1511"/>
    </row>
    <row r="2972" spans="1:9" ht="15.75">
      <c r="A2972" s="1213" t="s">
        <v>15</v>
      </c>
      <c r="B2972" s="1213"/>
      <c r="C2972" s="1013" t="s">
        <v>17</v>
      </c>
      <c r="D2972" s="12"/>
      <c r="E2972" s="1214" t="s">
        <v>18</v>
      </c>
      <c r="F2972" s="1215"/>
      <c r="G2972" s="1184" t="s">
        <v>809</v>
      </c>
      <c r="H2972" s="1184"/>
      <c r="I2972" s="1184"/>
    </row>
    <row r="2973" spans="1:9" ht="15.75">
      <c r="A2973" s="1213" t="s">
        <v>16</v>
      </c>
      <c r="B2973" s="1213"/>
      <c r="C2973" s="1013">
        <v>90017348</v>
      </c>
      <c r="D2973" s="10"/>
      <c r="E2973" s="1206" t="s">
        <v>19</v>
      </c>
      <c r="F2973" s="1206"/>
      <c r="G2973" s="1191" t="s">
        <v>687</v>
      </c>
      <c r="H2973" s="1191"/>
      <c r="I2973" s="1191"/>
    </row>
    <row r="2974" spans="1:9" ht="15.75">
      <c r="A2974" s="1184" t="s">
        <v>0</v>
      </c>
      <c r="B2974" s="1184"/>
      <c r="C2974" s="33"/>
      <c r="D2974" s="8"/>
      <c r="E2974" s="1018" t="s">
        <v>22</v>
      </c>
      <c r="F2974" s="1013" t="s">
        <v>791</v>
      </c>
      <c r="G2974" s="1018" t="s">
        <v>179</v>
      </c>
      <c r="H2974" s="1282" t="s">
        <v>175</v>
      </c>
      <c r="I2974" s="1282"/>
    </row>
    <row r="2975" spans="1:9" ht="15.75">
      <c r="A2975" s="1151" t="s">
        <v>1</v>
      </c>
      <c r="B2975" s="1153"/>
      <c r="C2975" s="1154"/>
      <c r="D2975" s="1512" t="s">
        <v>2</v>
      </c>
      <c r="E2975" s="1512"/>
      <c r="F2975" s="1512"/>
      <c r="G2975" s="1512"/>
      <c r="H2975" s="1513" t="s">
        <v>10</v>
      </c>
      <c r="I2975" s="1513" t="s">
        <v>11</v>
      </c>
    </row>
    <row r="2976" spans="1:9" ht="15.75">
      <c r="A2976" s="1161" t="s">
        <v>3</v>
      </c>
      <c r="B2976" s="1161" t="s">
        <v>4</v>
      </c>
      <c r="C2976" s="1163" t="s">
        <v>5</v>
      </c>
      <c r="D2976" s="1401" t="s">
        <v>6</v>
      </c>
      <c r="E2976" s="1184" t="s">
        <v>7</v>
      </c>
      <c r="F2976" s="1184"/>
      <c r="G2976" s="1184"/>
      <c r="H2976" s="1513"/>
      <c r="I2976" s="1513"/>
    </row>
    <row r="2977" spans="1:9" ht="15.75">
      <c r="A2977" s="1162"/>
      <c r="B2977" s="1162"/>
      <c r="C2977" s="1164"/>
      <c r="D2977" s="1191"/>
      <c r="E2977" s="1184" t="s">
        <v>8</v>
      </c>
      <c r="F2977" s="1184"/>
      <c r="G2977" s="98" t="s">
        <v>9</v>
      </c>
      <c r="H2977" s="1513"/>
      <c r="I2977" s="1513"/>
    </row>
    <row r="2978" spans="1:9" ht="15.75">
      <c r="A2978" s="1008"/>
      <c r="B2978" s="1008"/>
      <c r="C2978" s="1013"/>
      <c r="D2978" s="1016"/>
      <c r="E2978" s="98"/>
      <c r="F2978" s="98"/>
      <c r="G2978" s="1499"/>
      <c r="H2978" s="1190"/>
      <c r="I2978" s="1500"/>
    </row>
    <row r="2979" spans="1:9" ht="15.75">
      <c r="A2979" s="3"/>
      <c r="B2979" s="3"/>
      <c r="C2979" s="1514" t="s">
        <v>796</v>
      </c>
      <c r="D2979" s="1016" t="s">
        <v>29</v>
      </c>
      <c r="E2979" s="1148" t="s">
        <v>692</v>
      </c>
      <c r="F2979" s="1283"/>
      <c r="G2979" s="1501"/>
      <c r="H2979" s="1502"/>
      <c r="I2979" s="1503"/>
    </row>
    <row r="2980" spans="1:9" ht="15.75">
      <c r="A2980" s="3"/>
      <c r="B2980" s="3"/>
      <c r="C2980" s="1505"/>
      <c r="D2980" s="29">
        <v>1</v>
      </c>
      <c r="E2980" s="1003" t="s">
        <v>665</v>
      </c>
      <c r="F2980" s="1011">
        <v>33520</v>
      </c>
      <c r="G2980" s="1011"/>
      <c r="H2980" s="1002"/>
      <c r="I2980" s="1016"/>
    </row>
    <row r="2981" spans="1:9" ht="24">
      <c r="A2981" s="3"/>
      <c r="B2981" s="3"/>
      <c r="C2981" s="1505"/>
      <c r="D2981" s="1004">
        <v>1001</v>
      </c>
      <c r="E2981" s="1003" t="s">
        <v>31</v>
      </c>
      <c r="F2981" s="1011">
        <v>2670</v>
      </c>
      <c r="G2981" s="1011"/>
      <c r="H2981" s="1002"/>
      <c r="I2981" s="117"/>
    </row>
    <row r="2982" spans="1:9" ht="24">
      <c r="A2982" s="3"/>
      <c r="B2982" s="3"/>
      <c r="C2982" s="1505"/>
      <c r="D2982" s="1004">
        <v>1210</v>
      </c>
      <c r="E2982" s="1003" t="s">
        <v>71</v>
      </c>
      <c r="F2982" s="1011">
        <v>1932</v>
      </c>
      <c r="G2982" s="1011"/>
      <c r="H2982" s="1002"/>
      <c r="I2982" s="117"/>
    </row>
    <row r="2983" spans="1:9" ht="24">
      <c r="A2983" s="3"/>
      <c r="B2983" s="3"/>
      <c r="C2983" s="1505"/>
      <c r="D2983" s="1004">
        <v>1810</v>
      </c>
      <c r="E2983" s="1003" t="s">
        <v>595</v>
      </c>
      <c r="F2983" s="1011">
        <v>34810</v>
      </c>
      <c r="G2983" s="1011"/>
      <c r="H2983" s="1002"/>
      <c r="I2983" s="117"/>
    </row>
    <row r="2984" spans="1:9" ht="24">
      <c r="A2984" s="3"/>
      <c r="B2984" s="3"/>
      <c r="C2984" s="1505"/>
      <c r="D2984" s="1004">
        <v>2378</v>
      </c>
      <c r="E2984" s="1003" t="s">
        <v>647</v>
      </c>
      <c r="F2984" s="1011">
        <v>11316</v>
      </c>
      <c r="G2984" s="1011"/>
      <c r="H2984" s="1002"/>
      <c r="I2984" s="117"/>
    </row>
    <row r="2985" spans="1:9" ht="24">
      <c r="A2985" s="3"/>
      <c r="B2985" s="3"/>
      <c r="C2985" s="1505"/>
      <c r="D2985" s="1004"/>
      <c r="E2985" s="1003"/>
      <c r="F2985" s="1011"/>
      <c r="G2985" s="1011"/>
      <c r="H2985" s="1002"/>
      <c r="I2985" s="117"/>
    </row>
    <row r="2986" spans="1:9" ht="24">
      <c r="A2986" s="3"/>
      <c r="B2986" s="3"/>
      <c r="C2986" s="1505"/>
      <c r="D2986" s="1004"/>
      <c r="E2986" s="1003"/>
      <c r="F2986" s="1011"/>
      <c r="G2986" s="1011"/>
      <c r="H2986" s="1002"/>
      <c r="I2986" s="117"/>
    </row>
    <row r="2987" spans="1:9" ht="24">
      <c r="A2987" s="3"/>
      <c r="B2987" s="3"/>
      <c r="C2987" s="1505"/>
      <c r="D2987" s="1004"/>
      <c r="E2987" s="1003"/>
      <c r="F2987" s="1011"/>
      <c r="G2987" s="1011"/>
      <c r="H2987" s="1002"/>
      <c r="I2987" s="117"/>
    </row>
    <row r="2988" spans="1:9" ht="24">
      <c r="A2988" s="3"/>
      <c r="B2988" s="3"/>
      <c r="C2988" s="1505"/>
      <c r="D2988" s="1004"/>
      <c r="E2988" s="1003"/>
      <c r="F2988" s="1011"/>
      <c r="G2988" s="1011"/>
      <c r="H2988" s="1002"/>
      <c r="I2988" s="117"/>
    </row>
    <row r="2989" spans="1:9" ht="24">
      <c r="A2989" s="3"/>
      <c r="B2989" s="3"/>
      <c r="C2989" s="1505"/>
      <c r="D2989" s="1004"/>
      <c r="E2989" s="1003"/>
      <c r="F2989" s="1011"/>
      <c r="G2989" s="1011"/>
      <c r="H2989" s="1002"/>
      <c r="I2989" s="117"/>
    </row>
    <row r="2990" spans="1:9" ht="15.75">
      <c r="A2990" s="3"/>
      <c r="B2990" s="3"/>
      <c r="C2990" s="1506"/>
      <c r="D2990" s="1004"/>
      <c r="E2990" s="1003"/>
      <c r="F2990" s="1011"/>
      <c r="G2990" s="1011"/>
      <c r="H2990" s="1002"/>
      <c r="I2990" s="1016"/>
    </row>
    <row r="2991" spans="1:9" ht="15.75">
      <c r="A2991" s="3"/>
      <c r="B2991" s="3"/>
      <c r="C2991" s="7"/>
      <c r="D2991" s="1004"/>
      <c r="E2991" s="1005"/>
      <c r="F2991" s="1017"/>
      <c r="G2991" s="1017"/>
      <c r="H2991" s="1507"/>
      <c r="I2991" s="1508"/>
    </row>
    <row r="2992" spans="1:9" ht="15.75">
      <c r="A2992" s="15"/>
      <c r="B2992" s="15"/>
      <c r="C2992" s="167"/>
      <c r="D2992" s="1025"/>
      <c r="E2992" s="169"/>
      <c r="F2992" s="170"/>
      <c r="G2992" s="170"/>
      <c r="H2992" s="171"/>
      <c r="I2992" s="167"/>
    </row>
    <row r="2994" spans="1:9" ht="18.75">
      <c r="A2994" s="1140" t="s">
        <v>12</v>
      </c>
      <c r="B2994" s="1140"/>
      <c r="C2994" s="1140"/>
      <c r="D2994" s="1141" t="s">
        <v>25</v>
      </c>
      <c r="E2994" s="1141"/>
      <c r="F2994" s="1141"/>
      <c r="G2994" s="1012" t="s">
        <v>13</v>
      </c>
      <c r="H2994" s="1012"/>
    </row>
    <row r="2995" spans="1:9" ht="66.75" customHeight="1">
      <c r="A2995" s="1510" t="s">
        <v>797</v>
      </c>
      <c r="B2995" s="1510"/>
      <c r="C2995" s="1510"/>
      <c r="D2995" s="1510"/>
      <c r="E2995" s="1510"/>
      <c r="F2995" s="1510"/>
      <c r="G2995" s="1510"/>
      <c r="H2995" s="1510"/>
      <c r="I2995" s="1510"/>
    </row>
    <row r="2996" spans="1:9" ht="15.75">
      <c r="A2996" s="1160" t="s">
        <v>23</v>
      </c>
      <c r="B2996" s="1160"/>
      <c r="C2996" s="166">
        <v>45391</v>
      </c>
      <c r="D2996" s="10"/>
      <c r="E2996" s="1206" t="s">
        <v>21</v>
      </c>
      <c r="F2996" s="1206"/>
      <c r="G2996" s="1219"/>
      <c r="H2996" s="1219"/>
      <c r="I2996" s="1219"/>
    </row>
    <row r="2997" spans="1:9" ht="15.75">
      <c r="A2997" s="1213" t="s">
        <v>26</v>
      </c>
      <c r="B2997" s="1213"/>
      <c r="C2997" s="1013" t="s">
        <v>27</v>
      </c>
      <c r="D2997" s="12"/>
      <c r="E2997" s="1213" t="s">
        <v>20</v>
      </c>
      <c r="F2997" s="1213"/>
      <c r="G2997" s="1511">
        <v>45383</v>
      </c>
      <c r="H2997" s="1511"/>
      <c r="I2997" s="1511"/>
    </row>
    <row r="2998" spans="1:9" ht="15.75">
      <c r="A2998" s="1213" t="s">
        <v>15</v>
      </c>
      <c r="B2998" s="1213"/>
      <c r="C2998" s="1013" t="s">
        <v>17</v>
      </c>
      <c r="D2998" s="12"/>
      <c r="E2998" s="1214" t="s">
        <v>18</v>
      </c>
      <c r="F2998" s="1215"/>
      <c r="G2998" s="1184" t="s">
        <v>810</v>
      </c>
      <c r="H2998" s="1184"/>
      <c r="I2998" s="1184"/>
    </row>
    <row r="2999" spans="1:9" ht="15.75">
      <c r="A2999" s="1213" t="s">
        <v>16</v>
      </c>
      <c r="B2999" s="1213"/>
      <c r="C2999" s="1013">
        <v>90088145</v>
      </c>
      <c r="D2999" s="10"/>
      <c r="E2999" s="1206" t="s">
        <v>19</v>
      </c>
      <c r="F2999" s="1206"/>
      <c r="G2999" s="1191" t="s">
        <v>687</v>
      </c>
      <c r="H2999" s="1191"/>
      <c r="I2999" s="1191"/>
    </row>
    <row r="3000" spans="1:9" ht="15.75">
      <c r="A3000" s="1184" t="s">
        <v>0</v>
      </c>
      <c r="B3000" s="1184"/>
      <c r="C3000" s="33"/>
      <c r="D3000" s="8"/>
      <c r="E3000" s="1018" t="s">
        <v>22</v>
      </c>
      <c r="F3000" s="1013" t="s">
        <v>803</v>
      </c>
      <c r="G3000" s="1018" t="s">
        <v>179</v>
      </c>
      <c r="H3000" s="1282" t="s">
        <v>175</v>
      </c>
      <c r="I3000" s="1282"/>
    </row>
    <row r="3001" spans="1:9" ht="15.75">
      <c r="A3001" s="1151" t="s">
        <v>1</v>
      </c>
      <c r="B3001" s="1153"/>
      <c r="C3001" s="1154"/>
      <c r="D3001" s="1512" t="s">
        <v>2</v>
      </c>
      <c r="E3001" s="1512"/>
      <c r="F3001" s="1512"/>
      <c r="G3001" s="1512"/>
      <c r="H3001" s="1513" t="s">
        <v>10</v>
      </c>
      <c r="I3001" s="1513" t="s">
        <v>11</v>
      </c>
    </row>
    <row r="3002" spans="1:9" ht="15.75">
      <c r="A3002" s="1161" t="s">
        <v>3</v>
      </c>
      <c r="B3002" s="1161" t="s">
        <v>4</v>
      </c>
      <c r="C3002" s="1163" t="s">
        <v>5</v>
      </c>
      <c r="D3002" s="1401" t="s">
        <v>6</v>
      </c>
      <c r="E3002" s="1184" t="s">
        <v>7</v>
      </c>
      <c r="F3002" s="1184"/>
      <c r="G3002" s="1184"/>
      <c r="H3002" s="1513"/>
      <c r="I3002" s="1513"/>
    </row>
    <row r="3003" spans="1:9" ht="15.75">
      <c r="A3003" s="1162"/>
      <c r="B3003" s="1162"/>
      <c r="C3003" s="1164"/>
      <c r="D3003" s="1191"/>
      <c r="E3003" s="1184" t="s">
        <v>8</v>
      </c>
      <c r="F3003" s="1184"/>
      <c r="G3003" s="98" t="s">
        <v>9</v>
      </c>
      <c r="H3003" s="1513"/>
      <c r="I3003" s="1513"/>
    </row>
    <row r="3004" spans="1:9" ht="15.75">
      <c r="A3004" s="1008"/>
      <c r="B3004" s="1008"/>
      <c r="C3004" s="1013"/>
      <c r="D3004" s="1016"/>
      <c r="E3004" s="98"/>
      <c r="F3004" s="98"/>
      <c r="G3004" s="1499"/>
      <c r="H3004" s="1190"/>
      <c r="I3004" s="1500"/>
    </row>
    <row r="3005" spans="1:9" ht="15.75">
      <c r="A3005" s="3"/>
      <c r="B3005" s="3"/>
      <c r="C3005" s="1514" t="s">
        <v>804</v>
      </c>
      <c r="D3005" s="1016" t="s">
        <v>29</v>
      </c>
      <c r="E3005" s="1148" t="s">
        <v>692</v>
      </c>
      <c r="F3005" s="1283"/>
      <c r="G3005" s="1501"/>
      <c r="H3005" s="1502"/>
      <c r="I3005" s="1503"/>
    </row>
    <row r="3006" spans="1:9" ht="15.75">
      <c r="A3006" s="3"/>
      <c r="B3006" s="3"/>
      <c r="C3006" s="1505"/>
      <c r="D3006" s="29">
        <v>1</v>
      </c>
      <c r="E3006" s="1003" t="s">
        <v>665</v>
      </c>
      <c r="F3006" s="1011">
        <v>23890</v>
      </c>
      <c r="G3006" s="1011"/>
      <c r="H3006" s="1002"/>
      <c r="I3006" s="1016"/>
    </row>
    <row r="3007" spans="1:9" ht="24">
      <c r="A3007" s="3"/>
      <c r="B3007" s="3"/>
      <c r="C3007" s="1505"/>
      <c r="D3007" s="1004">
        <v>1001</v>
      </c>
      <c r="E3007" s="1003" t="s">
        <v>31</v>
      </c>
      <c r="F3007" s="1011">
        <v>2474</v>
      </c>
      <c r="G3007" s="1011"/>
      <c r="H3007" s="1002"/>
      <c r="I3007" s="117"/>
    </row>
    <row r="3008" spans="1:9" ht="24">
      <c r="A3008" s="3"/>
      <c r="B3008" s="3"/>
      <c r="C3008" s="1505"/>
      <c r="D3008" s="1004">
        <v>1210</v>
      </c>
      <c r="E3008" s="1003" t="s">
        <v>71</v>
      </c>
      <c r="F3008" s="1011">
        <v>1932</v>
      </c>
      <c r="G3008" s="1011"/>
      <c r="H3008" s="1002"/>
      <c r="I3008" s="117"/>
    </row>
    <row r="3009" spans="1:9" ht="24">
      <c r="A3009" s="3"/>
      <c r="B3009" s="3"/>
      <c r="C3009" s="1505"/>
      <c r="D3009" s="1004">
        <v>1810</v>
      </c>
      <c r="E3009" s="1003" t="s">
        <v>595</v>
      </c>
      <c r="F3009" s="1011">
        <v>28835</v>
      </c>
      <c r="G3009" s="1011"/>
      <c r="H3009" s="1002"/>
      <c r="I3009" s="117"/>
    </row>
    <row r="3010" spans="1:9" ht="24">
      <c r="A3010" s="3"/>
      <c r="B3010" s="3"/>
      <c r="C3010" s="1505"/>
      <c r="D3010" s="1004">
        <v>2378</v>
      </c>
      <c r="E3010" s="1003" t="s">
        <v>647</v>
      </c>
      <c r="F3010" s="1011">
        <v>8012</v>
      </c>
      <c r="G3010" s="1011"/>
      <c r="H3010" s="1002"/>
      <c r="I3010" s="117"/>
    </row>
    <row r="3011" spans="1:9" ht="24">
      <c r="A3011" s="3"/>
      <c r="B3011" s="3"/>
      <c r="C3011" s="1505"/>
      <c r="D3011" s="1004"/>
      <c r="E3011" s="1003"/>
      <c r="F3011" s="1011"/>
      <c r="G3011" s="1011"/>
      <c r="H3011" s="1002"/>
      <c r="I3011" s="117"/>
    </row>
    <row r="3012" spans="1:9" ht="24">
      <c r="A3012" s="3"/>
      <c r="B3012" s="3"/>
      <c r="C3012" s="1505"/>
      <c r="D3012" s="1004"/>
      <c r="E3012" s="1003"/>
      <c r="F3012" s="1011"/>
      <c r="G3012" s="1011"/>
      <c r="H3012" s="1002"/>
      <c r="I3012" s="117"/>
    </row>
    <row r="3013" spans="1:9" ht="24">
      <c r="A3013" s="3"/>
      <c r="B3013" s="3"/>
      <c r="C3013" s="1505"/>
      <c r="D3013" s="1004"/>
      <c r="E3013" s="1003"/>
      <c r="F3013" s="1011"/>
      <c r="G3013" s="1011"/>
      <c r="H3013" s="1002"/>
      <c r="I3013" s="117"/>
    </row>
    <row r="3014" spans="1:9" ht="24">
      <c r="A3014" s="3"/>
      <c r="B3014" s="3"/>
      <c r="C3014" s="1505"/>
      <c r="D3014" s="1004"/>
      <c r="E3014" s="1003"/>
      <c r="F3014" s="1011"/>
      <c r="G3014" s="1011"/>
      <c r="H3014" s="1002"/>
      <c r="I3014" s="117"/>
    </row>
    <row r="3015" spans="1:9" ht="24">
      <c r="A3015" s="3"/>
      <c r="B3015" s="3"/>
      <c r="C3015" s="1505"/>
      <c r="D3015" s="1004"/>
      <c r="E3015" s="1003"/>
      <c r="F3015" s="1011"/>
      <c r="G3015" s="1011"/>
      <c r="H3015" s="1002"/>
      <c r="I3015" s="117"/>
    </row>
    <row r="3016" spans="1:9" ht="15.75">
      <c r="A3016" s="3"/>
      <c r="B3016" s="3"/>
      <c r="C3016" s="1506"/>
      <c r="D3016" s="1004"/>
      <c r="E3016" s="1003"/>
      <c r="F3016" s="1011"/>
      <c r="G3016" s="1011"/>
      <c r="H3016" s="1002"/>
      <c r="I3016" s="1016"/>
    </row>
    <row r="3017" spans="1:9" ht="15.75">
      <c r="A3017" s="3"/>
      <c r="B3017" s="3"/>
      <c r="C3017" s="7"/>
      <c r="D3017" s="1004"/>
      <c r="E3017" s="1005"/>
      <c r="F3017" s="1017"/>
      <c r="G3017" s="1017"/>
      <c r="H3017" s="1507"/>
      <c r="I3017" s="1508"/>
    </row>
    <row r="3018" spans="1:9" ht="15.75">
      <c r="A3018" s="15"/>
      <c r="B3018" s="15"/>
      <c r="C3018" s="167"/>
      <c r="D3018" s="1025"/>
      <c r="E3018" s="169"/>
      <c r="F3018" s="170"/>
      <c r="G3018" s="170"/>
      <c r="H3018" s="171"/>
      <c r="I3018" s="167"/>
    </row>
    <row r="3020" spans="1:9" ht="18.75">
      <c r="A3020" s="1140" t="s">
        <v>12</v>
      </c>
      <c r="B3020" s="1140"/>
      <c r="C3020" s="1140"/>
      <c r="D3020" s="1141" t="s">
        <v>25</v>
      </c>
      <c r="E3020" s="1141"/>
      <c r="F3020" s="1141"/>
      <c r="G3020" s="1012" t="s">
        <v>13</v>
      </c>
      <c r="H3020" s="1012"/>
    </row>
    <row r="3021" spans="1:9" ht="65.25" customHeight="1">
      <c r="A3021" s="1510" t="s">
        <v>797</v>
      </c>
      <c r="B3021" s="1510"/>
      <c r="C3021" s="1510"/>
      <c r="D3021" s="1510"/>
      <c r="E3021" s="1510"/>
      <c r="F3021" s="1510"/>
      <c r="G3021" s="1510"/>
      <c r="H3021" s="1510"/>
      <c r="I3021" s="1510"/>
    </row>
    <row r="3022" spans="1:9" ht="15.75">
      <c r="A3022" s="1160" t="s">
        <v>23</v>
      </c>
      <c r="B3022" s="1160"/>
      <c r="C3022" s="166">
        <v>45391</v>
      </c>
      <c r="D3022" s="10"/>
      <c r="E3022" s="1206" t="s">
        <v>21</v>
      </c>
      <c r="F3022" s="1206"/>
      <c r="G3022" s="1219"/>
      <c r="H3022" s="1219"/>
      <c r="I3022" s="1219"/>
    </row>
    <row r="3023" spans="1:9" ht="15.75">
      <c r="A3023" s="1213" t="s">
        <v>26</v>
      </c>
      <c r="B3023" s="1213"/>
      <c r="C3023" s="1013" t="s">
        <v>27</v>
      </c>
      <c r="D3023" s="12"/>
      <c r="E3023" s="1213" t="s">
        <v>20</v>
      </c>
      <c r="F3023" s="1213"/>
      <c r="G3023" s="1511">
        <v>45383</v>
      </c>
      <c r="H3023" s="1511"/>
      <c r="I3023" s="1511"/>
    </row>
    <row r="3024" spans="1:9" ht="15.75">
      <c r="A3024" s="1213" t="s">
        <v>15</v>
      </c>
      <c r="B3024" s="1213"/>
      <c r="C3024" s="1013" t="s">
        <v>17</v>
      </c>
      <c r="D3024" s="12"/>
      <c r="E3024" s="1214" t="s">
        <v>18</v>
      </c>
      <c r="F3024" s="1215"/>
      <c r="G3024" s="1184" t="s">
        <v>811</v>
      </c>
      <c r="H3024" s="1184"/>
      <c r="I3024" s="1184"/>
    </row>
    <row r="3025" spans="1:9" ht="15.75">
      <c r="A3025" s="1213" t="s">
        <v>16</v>
      </c>
      <c r="B3025" s="1213"/>
      <c r="C3025" s="1013">
        <v>90135084</v>
      </c>
      <c r="D3025" s="10"/>
      <c r="E3025" s="1206" t="s">
        <v>19</v>
      </c>
      <c r="F3025" s="1206"/>
      <c r="G3025" s="1191" t="s">
        <v>687</v>
      </c>
      <c r="H3025" s="1191"/>
      <c r="I3025" s="1191"/>
    </row>
    <row r="3026" spans="1:9" ht="15.75">
      <c r="A3026" s="1184" t="s">
        <v>0</v>
      </c>
      <c r="B3026" s="1184"/>
      <c r="C3026" s="33"/>
      <c r="D3026" s="8"/>
      <c r="E3026" s="1018" t="s">
        <v>22</v>
      </c>
      <c r="F3026" s="1013" t="s">
        <v>282</v>
      </c>
      <c r="G3026" s="1018" t="s">
        <v>179</v>
      </c>
      <c r="H3026" s="1282" t="s">
        <v>175</v>
      </c>
      <c r="I3026" s="1282"/>
    </row>
    <row r="3027" spans="1:9" ht="15.75">
      <c r="A3027" s="1151" t="s">
        <v>1</v>
      </c>
      <c r="B3027" s="1153"/>
      <c r="C3027" s="1154"/>
      <c r="D3027" s="1512" t="s">
        <v>2</v>
      </c>
      <c r="E3027" s="1512"/>
      <c r="F3027" s="1512"/>
      <c r="G3027" s="1512"/>
      <c r="H3027" s="1513" t="s">
        <v>10</v>
      </c>
      <c r="I3027" s="1513" t="s">
        <v>11</v>
      </c>
    </row>
    <row r="3028" spans="1:9" ht="15.75">
      <c r="A3028" s="1161" t="s">
        <v>3</v>
      </c>
      <c r="B3028" s="1161" t="s">
        <v>4</v>
      </c>
      <c r="C3028" s="1163" t="s">
        <v>5</v>
      </c>
      <c r="D3028" s="1401" t="s">
        <v>6</v>
      </c>
      <c r="E3028" s="1184" t="s">
        <v>7</v>
      </c>
      <c r="F3028" s="1184"/>
      <c r="G3028" s="1184"/>
      <c r="H3028" s="1513"/>
      <c r="I3028" s="1513"/>
    </row>
    <row r="3029" spans="1:9" ht="15.75">
      <c r="A3029" s="1162"/>
      <c r="B3029" s="1162"/>
      <c r="C3029" s="1164"/>
      <c r="D3029" s="1191"/>
      <c r="E3029" s="1184" t="s">
        <v>8</v>
      </c>
      <c r="F3029" s="1184"/>
      <c r="G3029" s="98" t="s">
        <v>9</v>
      </c>
      <c r="H3029" s="1513"/>
      <c r="I3029" s="1513"/>
    </row>
    <row r="3030" spans="1:9" ht="15.75">
      <c r="A3030" s="1008"/>
      <c r="B3030" s="1008"/>
      <c r="C3030" s="1013"/>
      <c r="D3030" s="1016"/>
      <c r="E3030" s="98"/>
      <c r="F3030" s="98"/>
      <c r="G3030" s="1499"/>
      <c r="H3030" s="1190"/>
      <c r="I3030" s="1500"/>
    </row>
    <row r="3031" spans="1:9" ht="15.75">
      <c r="A3031" s="3"/>
      <c r="B3031" s="3"/>
      <c r="C3031" s="1514" t="s">
        <v>801</v>
      </c>
      <c r="D3031" s="1016" t="s">
        <v>29</v>
      </c>
      <c r="E3031" s="1148" t="s">
        <v>692</v>
      </c>
      <c r="F3031" s="1283"/>
      <c r="G3031" s="1501"/>
      <c r="H3031" s="1502"/>
      <c r="I3031" s="1503"/>
    </row>
    <row r="3032" spans="1:9" ht="15.75">
      <c r="A3032" s="3"/>
      <c r="B3032" s="3"/>
      <c r="C3032" s="1505"/>
      <c r="D3032" s="29">
        <v>1</v>
      </c>
      <c r="E3032" s="1003" t="s">
        <v>665</v>
      </c>
      <c r="F3032" s="1011">
        <v>18130</v>
      </c>
      <c r="G3032" s="1011"/>
      <c r="H3032" s="1002"/>
      <c r="I3032" s="1016"/>
    </row>
    <row r="3033" spans="1:9" ht="24">
      <c r="A3033" s="3"/>
      <c r="B3033" s="3"/>
      <c r="C3033" s="1505"/>
      <c r="D3033" s="1004">
        <v>1001</v>
      </c>
      <c r="E3033" s="1003" t="s">
        <v>31</v>
      </c>
      <c r="F3033" s="1011">
        <v>2384</v>
      </c>
      <c r="G3033" s="1011"/>
      <c r="H3033" s="1002"/>
      <c r="I3033" s="117"/>
    </row>
    <row r="3034" spans="1:9" ht="24">
      <c r="A3034" s="3"/>
      <c r="B3034" s="3"/>
      <c r="C3034" s="1505"/>
      <c r="D3034" s="1004">
        <v>1210</v>
      </c>
      <c r="E3034" s="1003" t="s">
        <v>71</v>
      </c>
      <c r="F3034" s="1011">
        <v>1932</v>
      </c>
      <c r="G3034" s="1011"/>
      <c r="H3034" s="1002"/>
      <c r="I3034" s="117"/>
    </row>
    <row r="3035" spans="1:9" ht="24">
      <c r="A3035" s="3"/>
      <c r="B3035" s="3"/>
      <c r="C3035" s="1505"/>
      <c r="D3035" s="1004">
        <v>1810</v>
      </c>
      <c r="E3035" s="1003" t="s">
        <v>595</v>
      </c>
      <c r="F3035" s="1011">
        <v>25375</v>
      </c>
      <c r="G3035" s="1011"/>
      <c r="H3035" s="1002"/>
      <c r="I3035" s="117"/>
    </row>
    <row r="3036" spans="1:9" ht="24">
      <c r="A3036" s="3"/>
      <c r="B3036" s="3"/>
      <c r="C3036" s="1505"/>
      <c r="D3036" s="1004">
        <v>2378</v>
      </c>
      <c r="E3036" s="1003" t="s">
        <v>647</v>
      </c>
      <c r="F3036" s="1011">
        <v>6027</v>
      </c>
      <c r="G3036" s="1011"/>
      <c r="H3036" s="1002"/>
      <c r="I3036" s="117"/>
    </row>
    <row r="3037" spans="1:9" ht="24">
      <c r="A3037" s="3"/>
      <c r="B3037" s="3"/>
      <c r="C3037" s="1505"/>
      <c r="D3037" s="1004"/>
      <c r="E3037" s="1003"/>
      <c r="F3037" s="1011"/>
      <c r="G3037" s="1011"/>
      <c r="H3037" s="1002"/>
      <c r="I3037" s="117"/>
    </row>
    <row r="3038" spans="1:9" ht="24">
      <c r="A3038" s="3"/>
      <c r="B3038" s="3"/>
      <c r="C3038" s="1505"/>
      <c r="D3038" s="1004"/>
      <c r="E3038" s="1003"/>
      <c r="F3038" s="1011"/>
      <c r="G3038" s="1011"/>
      <c r="H3038" s="1002"/>
      <c r="I3038" s="117"/>
    </row>
    <row r="3039" spans="1:9" ht="24">
      <c r="A3039" s="3"/>
      <c r="B3039" s="3"/>
      <c r="C3039" s="1505"/>
      <c r="D3039" s="1004"/>
      <c r="E3039" s="1003"/>
      <c r="F3039" s="1011"/>
      <c r="G3039" s="1011"/>
      <c r="H3039" s="1002"/>
      <c r="I3039" s="117"/>
    </row>
    <row r="3040" spans="1:9" ht="24">
      <c r="A3040" s="3"/>
      <c r="B3040" s="3"/>
      <c r="C3040" s="1505"/>
      <c r="D3040" s="1004"/>
      <c r="E3040" s="1003"/>
      <c r="F3040" s="1011"/>
      <c r="G3040" s="1011"/>
      <c r="H3040" s="1002"/>
      <c r="I3040" s="117"/>
    </row>
    <row r="3041" spans="1:9" ht="24">
      <c r="A3041" s="3"/>
      <c r="B3041" s="3"/>
      <c r="C3041" s="1505"/>
      <c r="D3041" s="1004"/>
      <c r="E3041" s="1003"/>
      <c r="F3041" s="1011"/>
      <c r="G3041" s="1011"/>
      <c r="H3041" s="1002"/>
      <c r="I3041" s="117"/>
    </row>
    <row r="3042" spans="1:9" ht="15.75">
      <c r="A3042" s="3"/>
      <c r="B3042" s="3"/>
      <c r="C3042" s="1506"/>
      <c r="D3042" s="1004"/>
      <c r="E3042" s="1003"/>
      <c r="F3042" s="1011"/>
      <c r="G3042" s="1011"/>
      <c r="H3042" s="1002"/>
      <c r="I3042" s="1016"/>
    </row>
    <row r="3043" spans="1:9" ht="15.75">
      <c r="A3043" s="3"/>
      <c r="B3043" s="3"/>
      <c r="C3043" s="7"/>
      <c r="D3043" s="1004"/>
      <c r="E3043" s="1005"/>
      <c r="F3043" s="1017"/>
      <c r="G3043" s="1017"/>
      <c r="H3043" s="1507"/>
      <c r="I3043" s="1508"/>
    </row>
    <row r="3044" spans="1:9" ht="15.75">
      <c r="A3044" s="15"/>
      <c r="B3044" s="15"/>
      <c r="C3044" s="167"/>
      <c r="D3044" s="1025"/>
      <c r="E3044" s="169"/>
      <c r="F3044" s="170"/>
      <c r="G3044" s="170"/>
      <c r="H3044" s="171"/>
      <c r="I3044" s="167"/>
    </row>
    <row r="3046" spans="1:9" ht="18.75">
      <c r="A3046" s="1140" t="s">
        <v>12</v>
      </c>
      <c r="B3046" s="1140"/>
      <c r="C3046" s="1140"/>
      <c r="D3046" s="1141" t="s">
        <v>25</v>
      </c>
      <c r="E3046" s="1141"/>
      <c r="F3046" s="1141"/>
      <c r="G3046" s="1012" t="s">
        <v>13</v>
      </c>
      <c r="H3046" s="1012"/>
    </row>
    <row r="3047" spans="1:9" ht="65.25" customHeight="1">
      <c r="A3047" s="1510" t="s">
        <v>797</v>
      </c>
      <c r="B3047" s="1510"/>
      <c r="C3047" s="1510"/>
      <c r="D3047" s="1510"/>
      <c r="E3047" s="1510"/>
      <c r="F3047" s="1510"/>
      <c r="G3047" s="1510"/>
      <c r="H3047" s="1510"/>
      <c r="I3047" s="1510"/>
    </row>
    <row r="3048" spans="1:9" ht="15.75">
      <c r="A3048" s="1160" t="s">
        <v>23</v>
      </c>
      <c r="B3048" s="1160"/>
      <c r="C3048" s="166">
        <v>45391</v>
      </c>
      <c r="D3048" s="10"/>
      <c r="E3048" s="1206" t="s">
        <v>21</v>
      </c>
      <c r="F3048" s="1206"/>
      <c r="G3048" s="1219"/>
      <c r="H3048" s="1219"/>
      <c r="I3048" s="1219"/>
    </row>
    <row r="3049" spans="1:9" ht="15.75">
      <c r="A3049" s="1213" t="s">
        <v>26</v>
      </c>
      <c r="B3049" s="1213"/>
      <c r="C3049" s="1013" t="s">
        <v>27</v>
      </c>
      <c r="D3049" s="12"/>
      <c r="E3049" s="1213" t="s">
        <v>20</v>
      </c>
      <c r="F3049" s="1213"/>
      <c r="G3049" s="1511">
        <v>45383</v>
      </c>
      <c r="H3049" s="1511"/>
      <c r="I3049" s="1511"/>
    </row>
    <row r="3050" spans="1:9" ht="15.75">
      <c r="A3050" s="1213" t="s">
        <v>15</v>
      </c>
      <c r="B3050" s="1213"/>
      <c r="C3050" s="1013" t="s">
        <v>17</v>
      </c>
      <c r="D3050" s="12"/>
      <c r="E3050" s="1214" t="s">
        <v>18</v>
      </c>
      <c r="F3050" s="1215"/>
      <c r="G3050" s="1184"/>
      <c r="H3050" s="1184"/>
      <c r="I3050" s="1184"/>
    </row>
    <row r="3051" spans="1:9" ht="15.75">
      <c r="A3051" s="1213" t="s">
        <v>16</v>
      </c>
      <c r="B3051" s="1213"/>
      <c r="C3051" s="1013">
        <v>90135084</v>
      </c>
      <c r="D3051" s="10"/>
      <c r="E3051" s="1206" t="s">
        <v>19</v>
      </c>
      <c r="F3051" s="1206"/>
      <c r="G3051" s="1191" t="s">
        <v>687</v>
      </c>
      <c r="H3051" s="1191"/>
      <c r="I3051" s="1191"/>
    </row>
    <row r="3052" spans="1:9" ht="15.75">
      <c r="A3052" s="1184" t="s">
        <v>0</v>
      </c>
      <c r="B3052" s="1184"/>
      <c r="C3052" s="33"/>
      <c r="D3052" s="8"/>
      <c r="E3052" s="1018" t="s">
        <v>22</v>
      </c>
      <c r="F3052" s="1013" t="s">
        <v>282</v>
      </c>
      <c r="G3052" s="1018" t="s">
        <v>179</v>
      </c>
      <c r="H3052" s="1282" t="s">
        <v>175</v>
      </c>
      <c r="I3052" s="1282"/>
    </row>
    <row r="3053" spans="1:9" ht="15.75">
      <c r="A3053" s="1151" t="s">
        <v>1</v>
      </c>
      <c r="B3053" s="1153"/>
      <c r="C3053" s="1154"/>
      <c r="D3053" s="1512" t="s">
        <v>2</v>
      </c>
      <c r="E3053" s="1512"/>
      <c r="F3053" s="1512"/>
      <c r="G3053" s="1512"/>
      <c r="H3053" s="1513" t="s">
        <v>10</v>
      </c>
      <c r="I3053" s="1513" t="s">
        <v>11</v>
      </c>
    </row>
    <row r="3054" spans="1:9" ht="15.75">
      <c r="A3054" s="1161" t="s">
        <v>3</v>
      </c>
      <c r="B3054" s="1161" t="s">
        <v>4</v>
      </c>
      <c r="C3054" s="1163" t="s">
        <v>5</v>
      </c>
      <c r="D3054" s="1401" t="s">
        <v>6</v>
      </c>
      <c r="E3054" s="1184" t="s">
        <v>7</v>
      </c>
      <c r="F3054" s="1184"/>
      <c r="G3054" s="1184"/>
      <c r="H3054" s="1513"/>
      <c r="I3054" s="1513"/>
    </row>
    <row r="3055" spans="1:9" ht="15.75">
      <c r="A3055" s="1162"/>
      <c r="B3055" s="1162"/>
      <c r="C3055" s="1164"/>
      <c r="D3055" s="1191"/>
      <c r="E3055" s="1184" t="s">
        <v>8</v>
      </c>
      <c r="F3055" s="1184"/>
      <c r="G3055" s="98" t="s">
        <v>9</v>
      </c>
      <c r="H3055" s="1513"/>
      <c r="I3055" s="1513"/>
    </row>
    <row r="3056" spans="1:9" ht="15.75">
      <c r="A3056" s="1008"/>
      <c r="B3056" s="1008"/>
      <c r="C3056" s="1013"/>
      <c r="D3056" s="1016"/>
      <c r="E3056" s="98"/>
      <c r="F3056" s="98"/>
      <c r="G3056" s="1499"/>
      <c r="H3056" s="1190"/>
      <c r="I3056" s="1500"/>
    </row>
    <row r="3057" spans="1:27" ht="15.75">
      <c r="A3057" s="3"/>
      <c r="B3057" s="3"/>
      <c r="C3057" s="1514" t="s">
        <v>801</v>
      </c>
      <c r="D3057" s="1016" t="s">
        <v>29</v>
      </c>
      <c r="E3057" s="1148" t="s">
        <v>692</v>
      </c>
      <c r="F3057" s="1283"/>
      <c r="G3057" s="1501"/>
      <c r="H3057" s="1502"/>
      <c r="I3057" s="1503"/>
    </row>
    <row r="3058" spans="1:27" ht="15.75">
      <c r="A3058" s="3"/>
      <c r="B3058" s="3"/>
      <c r="C3058" s="1505"/>
      <c r="D3058" s="29">
        <v>1</v>
      </c>
      <c r="E3058" s="1003" t="s">
        <v>665</v>
      </c>
      <c r="F3058" s="1011">
        <v>18130</v>
      </c>
      <c r="G3058" s="1011"/>
      <c r="H3058" s="1002"/>
      <c r="I3058" s="1016"/>
    </row>
    <row r="3059" spans="1:27" ht="24">
      <c r="A3059" s="3"/>
      <c r="B3059" s="3"/>
      <c r="C3059" s="1505"/>
      <c r="D3059" s="1004">
        <v>1001</v>
      </c>
      <c r="E3059" s="1003" t="s">
        <v>31</v>
      </c>
      <c r="F3059" s="1011">
        <v>2670</v>
      </c>
      <c r="G3059" s="1011"/>
      <c r="H3059" s="1002"/>
      <c r="I3059" s="117"/>
    </row>
    <row r="3060" spans="1:27" ht="24">
      <c r="A3060" s="3"/>
      <c r="B3060" s="3"/>
      <c r="C3060" s="1505"/>
      <c r="D3060" s="1004">
        <v>1210</v>
      </c>
      <c r="E3060" s="1003" t="s">
        <v>71</v>
      </c>
      <c r="F3060" s="1011">
        <v>1932</v>
      </c>
      <c r="G3060" s="1011"/>
      <c r="H3060" s="1002"/>
      <c r="I3060" s="117"/>
    </row>
    <row r="3061" spans="1:27" ht="24">
      <c r="A3061" s="3"/>
      <c r="B3061" s="3"/>
      <c r="C3061" s="1505"/>
      <c r="D3061" s="1004">
        <v>1810</v>
      </c>
      <c r="E3061" s="1003" t="s">
        <v>595</v>
      </c>
      <c r="F3061" s="1011">
        <v>25375</v>
      </c>
      <c r="G3061" s="1011"/>
      <c r="H3061" s="1002"/>
      <c r="I3061" s="117"/>
    </row>
    <row r="3062" spans="1:27" ht="24">
      <c r="A3062" s="3"/>
      <c r="B3062" s="3"/>
      <c r="C3062" s="1505"/>
      <c r="D3062" s="1004">
        <v>2378</v>
      </c>
      <c r="E3062" s="1003" t="s">
        <v>647</v>
      </c>
      <c r="F3062" s="1011">
        <v>6027</v>
      </c>
      <c r="G3062" s="1011"/>
      <c r="H3062" s="1002"/>
      <c r="I3062" s="117"/>
    </row>
    <row r="3063" spans="1:27" ht="24">
      <c r="A3063" s="3"/>
      <c r="B3063" s="3"/>
      <c r="C3063" s="1505"/>
      <c r="D3063" s="1004"/>
      <c r="E3063" s="1003"/>
      <c r="F3063" s="1011"/>
      <c r="G3063" s="1011"/>
      <c r="H3063" s="1002"/>
      <c r="I3063" s="117"/>
    </row>
    <row r="3064" spans="1:27" ht="24">
      <c r="A3064" s="3"/>
      <c r="B3064" s="3"/>
      <c r="C3064" s="1505"/>
      <c r="D3064" s="1004"/>
      <c r="E3064" s="1003"/>
      <c r="F3064" s="1011"/>
      <c r="G3064" s="1011"/>
      <c r="H3064" s="1002"/>
      <c r="I3064" s="117"/>
    </row>
    <row r="3065" spans="1:27" ht="24">
      <c r="A3065" s="3"/>
      <c r="B3065" s="3"/>
      <c r="C3065" s="1505"/>
      <c r="D3065" s="1004"/>
      <c r="E3065" s="1003"/>
      <c r="F3065" s="1011"/>
      <c r="G3065" s="1011"/>
      <c r="H3065" s="1002"/>
      <c r="I3065" s="117"/>
    </row>
    <row r="3066" spans="1:27" ht="24">
      <c r="A3066" s="3"/>
      <c r="B3066" s="3"/>
      <c r="C3066" s="1505"/>
      <c r="D3066" s="1004"/>
      <c r="E3066" s="1003"/>
      <c r="F3066" s="1011"/>
      <c r="G3066" s="1011"/>
      <c r="H3066" s="1002"/>
      <c r="I3066" s="117"/>
    </row>
    <row r="3067" spans="1:27" ht="24">
      <c r="A3067" s="3"/>
      <c r="B3067" s="3"/>
      <c r="C3067" s="1505"/>
      <c r="D3067" s="1004"/>
      <c r="E3067" s="1003"/>
      <c r="F3067" s="1011"/>
      <c r="G3067" s="1011"/>
      <c r="H3067" s="1002"/>
      <c r="I3067" s="117"/>
    </row>
    <row r="3068" spans="1:27" ht="15.75">
      <c r="A3068" s="3"/>
      <c r="B3068" s="3"/>
      <c r="C3068" s="1506"/>
      <c r="D3068" s="1004"/>
      <c r="E3068" s="1003"/>
      <c r="F3068" s="1011"/>
      <c r="G3068" s="1011"/>
      <c r="H3068" s="1002"/>
      <c r="I3068" s="1016"/>
    </row>
    <row r="3069" spans="1:27" ht="15.75">
      <c r="A3069" s="3"/>
      <c r="B3069" s="3"/>
      <c r="C3069" s="7"/>
      <c r="D3069" s="1004"/>
      <c r="E3069" s="1005"/>
      <c r="F3069" s="1017"/>
      <c r="G3069" s="1017"/>
      <c r="H3069" s="1507"/>
      <c r="I3069" s="1508"/>
    </row>
    <row r="3070" spans="1:27" ht="15.75">
      <c r="A3070" s="15"/>
      <c r="B3070" s="15"/>
      <c r="C3070" s="167"/>
      <c r="D3070" s="1025"/>
      <c r="E3070" s="169"/>
      <c r="F3070" s="170"/>
      <c r="G3070" s="170"/>
      <c r="H3070" s="171"/>
      <c r="I3070" s="167"/>
    </row>
    <row r="3072" spans="1:27" ht="18.75">
      <c r="A3072" s="1140" t="s">
        <v>12</v>
      </c>
      <c r="B3072" s="1140"/>
      <c r="C3072" s="1140"/>
      <c r="D3072" s="1141" t="s">
        <v>25</v>
      </c>
      <c r="E3072" s="1141"/>
      <c r="F3072" s="1141"/>
      <c r="G3072" s="1012" t="s">
        <v>13</v>
      </c>
      <c r="H3072" s="1012"/>
      <c r="S3072" s="1066"/>
      <c r="T3072" s="1066"/>
      <c r="U3072" s="1066"/>
      <c r="V3072" s="1066"/>
      <c r="W3072" s="1066"/>
      <c r="X3072" s="1066"/>
      <c r="Y3072" s="1066"/>
      <c r="Z3072" s="1066"/>
      <c r="AA3072" s="1066"/>
    </row>
    <row r="3073" spans="19:27" ht="15.75">
      <c r="S3073" s="1067"/>
      <c r="T3073" s="1067"/>
      <c r="U3073" s="1065"/>
      <c r="V3073" s="12"/>
      <c r="W3073" s="98"/>
      <c r="X3073" s="98"/>
      <c r="Y3073" s="97"/>
      <c r="Z3073" s="97"/>
      <c r="AA3073" s="97"/>
    </row>
    <row r="3074" spans="19:27" ht="15.75">
      <c r="S3074" s="98"/>
      <c r="T3074" s="98"/>
      <c r="U3074" s="1013"/>
      <c r="V3074" s="12"/>
      <c r="W3074" s="98"/>
      <c r="X3074" s="98"/>
      <c r="Y3074" s="1068"/>
      <c r="Z3074" s="1068"/>
      <c r="AA3074" s="1068"/>
    </row>
    <row r="3075" spans="19:27" ht="15.75">
      <c r="S3075" s="98"/>
      <c r="T3075" s="98"/>
      <c r="U3075" s="1013"/>
      <c r="V3075" s="12"/>
      <c r="W3075" s="1058"/>
      <c r="X3075" s="1059"/>
      <c r="Y3075" s="98"/>
      <c r="Z3075" s="98"/>
      <c r="AA3075" s="98"/>
    </row>
    <row r="3076" spans="19:27" ht="15.75">
      <c r="S3076" s="98"/>
      <c r="T3076" s="98"/>
      <c r="U3076" s="1013"/>
      <c r="V3076" s="12"/>
      <c r="W3076" s="98"/>
      <c r="X3076" s="98"/>
      <c r="Y3076" s="98"/>
      <c r="Z3076" s="98"/>
      <c r="AA3076" s="98"/>
    </row>
    <row r="3077" spans="19:27" ht="15.75">
      <c r="S3077" s="98"/>
      <c r="T3077" s="98"/>
      <c r="U3077" s="33"/>
      <c r="V3077" s="8"/>
      <c r="W3077" s="1018"/>
      <c r="X3077" s="1013"/>
      <c r="Y3077" s="1018"/>
      <c r="Z3077" s="163"/>
      <c r="AA3077" s="163"/>
    </row>
    <row r="3078" spans="19:27" ht="15.75">
      <c r="S3078" s="1058"/>
      <c r="T3078" s="1059"/>
      <c r="U3078" s="23"/>
      <c r="V3078" s="1069"/>
      <c r="W3078" s="1069"/>
      <c r="X3078" s="1069"/>
      <c r="Y3078" s="1069"/>
      <c r="Z3078" s="163"/>
      <c r="AA3078" s="163"/>
    </row>
    <row r="3079" spans="19:27" ht="15.75">
      <c r="S3079" s="1070"/>
      <c r="T3079" s="1070"/>
      <c r="U3079" s="392"/>
      <c r="V3079" s="1071"/>
      <c r="W3079" s="98"/>
      <c r="X3079" s="98"/>
      <c r="Y3079" s="98"/>
      <c r="Z3079" s="163"/>
      <c r="AA3079" s="163"/>
    </row>
    <row r="3080" spans="19:27" ht="15.75">
      <c r="S3080" s="1072"/>
      <c r="T3080" s="1072"/>
      <c r="U3080" s="1067"/>
      <c r="V3080" s="98"/>
      <c r="W3080" s="98"/>
      <c r="X3080" s="98"/>
      <c r="Y3080" s="98"/>
      <c r="Z3080" s="163"/>
      <c r="AA3080" s="163"/>
    </row>
    <row r="3081" spans="19:27" ht="15.75">
      <c r="S3081" s="1045"/>
      <c r="T3081" s="1045"/>
      <c r="U3081" s="1013"/>
      <c r="V3081" s="1013"/>
      <c r="W3081" s="98"/>
      <c r="X3081" s="98"/>
      <c r="Y3081" s="1054"/>
      <c r="Z3081" s="1055"/>
      <c r="AA3081" s="1056"/>
    </row>
    <row r="3082" spans="19:27" ht="15.75" customHeight="1">
      <c r="S3082" s="1046"/>
      <c r="T3082" s="1046"/>
      <c r="U3082" s="1057"/>
      <c r="V3082" s="1013"/>
      <c r="W3082" s="1058"/>
      <c r="X3082" s="1059"/>
      <c r="Y3082" s="1060"/>
      <c r="Z3082" s="1061"/>
      <c r="AA3082" s="1062"/>
    </row>
    <row r="3083" spans="19:27" ht="15.75" customHeight="1">
      <c r="S3083" s="1046"/>
      <c r="T3083" s="1046"/>
      <c r="U3083" s="1063"/>
      <c r="V3083" s="1047"/>
      <c r="W3083" s="1021"/>
      <c r="X3083" s="997"/>
      <c r="Y3083" s="997"/>
      <c r="Z3083" s="1028"/>
      <c r="AA3083" s="1013"/>
    </row>
    <row r="3084" spans="19:27" ht="24">
      <c r="S3084" s="1046"/>
      <c r="T3084" s="1046"/>
      <c r="U3084" s="1063"/>
      <c r="V3084" s="1015"/>
      <c r="W3084" s="1021"/>
      <c r="X3084" s="997"/>
      <c r="Y3084" s="997"/>
      <c r="Z3084" s="1028"/>
      <c r="AA3084" s="608"/>
    </row>
    <row r="3085" spans="19:27" ht="24">
      <c r="S3085" s="1595"/>
      <c r="T3085" s="1596"/>
      <c r="U3085" s="1063"/>
      <c r="V3085" s="1015"/>
      <c r="W3085" s="1021"/>
      <c r="X3085" s="997"/>
      <c r="Y3085" s="997"/>
      <c r="Z3085" s="1028"/>
      <c r="AA3085" s="608"/>
    </row>
    <row r="3086" spans="19:27" ht="24">
      <c r="S3086" s="1597"/>
      <c r="T3086" s="1598"/>
      <c r="U3086" s="1063"/>
      <c r="V3086" s="1015"/>
      <c r="W3086" s="1021"/>
      <c r="X3086" s="997"/>
      <c r="Y3086" s="997"/>
      <c r="Z3086" s="1028"/>
      <c r="AA3086" s="608"/>
    </row>
    <row r="3087" spans="19:27" ht="24">
      <c r="S3087" s="1597"/>
      <c r="T3087" s="1598"/>
      <c r="U3087" s="1063"/>
      <c r="V3087" s="1015"/>
      <c r="W3087" s="1021"/>
      <c r="X3087" s="997"/>
      <c r="Y3087" s="997"/>
      <c r="Z3087" s="1028"/>
      <c r="AA3087" s="608"/>
    </row>
    <row r="3088" spans="19:27" ht="24">
      <c r="S3088" s="1597"/>
      <c r="T3088" s="1598"/>
      <c r="U3088" s="1063"/>
      <c r="V3088" s="1015"/>
      <c r="W3088" s="1021"/>
      <c r="X3088" s="997"/>
      <c r="Y3088" s="997"/>
      <c r="Z3088" s="1028"/>
      <c r="AA3088" s="608"/>
    </row>
    <row r="3089" spans="1:27" ht="24">
      <c r="S3089" s="1597"/>
      <c r="T3089" s="1598"/>
      <c r="U3089" s="1063"/>
      <c r="V3089" s="1015"/>
      <c r="W3089" s="1021"/>
      <c r="X3089" s="997"/>
      <c r="Y3089" s="997"/>
      <c r="Z3089" s="1028"/>
      <c r="AA3089" s="608"/>
    </row>
    <row r="3090" spans="1:27" ht="24">
      <c r="S3090" s="1597"/>
      <c r="T3090" s="1598"/>
      <c r="U3090" s="1063"/>
      <c r="V3090" s="1015"/>
      <c r="W3090" s="1021"/>
      <c r="X3090" s="997"/>
      <c r="Y3090" s="997"/>
      <c r="Z3090" s="1028"/>
      <c r="AA3090" s="608"/>
    </row>
    <row r="3091" spans="1:27" ht="24">
      <c r="S3091" s="1597"/>
      <c r="T3091" s="1598"/>
      <c r="U3091" s="1063"/>
      <c r="V3091" s="1015"/>
      <c r="W3091" s="1021"/>
      <c r="X3091" s="997"/>
      <c r="Y3091" s="997"/>
      <c r="Z3091" s="1028"/>
      <c r="AA3091" s="608"/>
    </row>
    <row r="3092" spans="1:27" ht="24">
      <c r="S3092" s="1597"/>
      <c r="T3092" s="1598"/>
      <c r="U3092" s="1063"/>
      <c r="V3092" s="1015"/>
      <c r="W3092" s="1021"/>
      <c r="X3092" s="997"/>
      <c r="Y3092" s="997"/>
      <c r="Z3092" s="1028"/>
      <c r="AA3092" s="608"/>
    </row>
    <row r="3093" spans="1:27" ht="15.75" customHeight="1">
      <c r="S3093" s="1597"/>
      <c r="T3093" s="1598"/>
      <c r="U3093" s="1064"/>
      <c r="V3093" s="1015"/>
      <c r="W3093" s="1021"/>
      <c r="X3093" s="997"/>
      <c r="Y3093" s="997"/>
      <c r="Z3093" s="1028"/>
      <c r="AA3093" s="1013"/>
    </row>
    <row r="3094" spans="1:27" ht="15.75">
      <c r="S3094" s="1599"/>
      <c r="T3094" s="1600"/>
      <c r="U3094" s="1048"/>
      <c r="V3094" s="1015"/>
      <c r="W3094" s="1006"/>
      <c r="X3094" s="1049"/>
      <c r="Y3094" s="1049"/>
      <c r="Z3094" s="1026"/>
      <c r="AA3094" s="1027"/>
    </row>
    <row r="3095" spans="1:27" ht="15.75">
      <c r="S3095" s="1050"/>
      <c r="T3095" s="1050"/>
      <c r="U3095" s="1051"/>
      <c r="V3095" s="175"/>
      <c r="W3095" s="1014"/>
      <c r="X3095" s="1052"/>
      <c r="Y3095" s="1052"/>
      <c r="Z3095" s="1053"/>
      <c r="AA3095" s="1051"/>
    </row>
    <row r="3096" spans="1:27">
      <c r="S3096" s="6"/>
      <c r="T3096" s="6"/>
      <c r="U3096" s="6"/>
      <c r="V3096" s="6"/>
      <c r="W3096" s="6"/>
      <c r="X3096" s="6"/>
      <c r="Y3096" s="6"/>
      <c r="Z3096" s="6"/>
      <c r="AA3096" s="6"/>
    </row>
    <row r="3097" spans="1:27" ht="18.75">
      <c r="S3097" s="5"/>
      <c r="T3097" s="5"/>
      <c r="U3097" s="5"/>
      <c r="V3097" s="5"/>
      <c r="W3097" s="5"/>
      <c r="X3097" s="5"/>
      <c r="Y3097" s="1012"/>
      <c r="Z3097" s="1012"/>
      <c r="AA3097" s="1012"/>
    </row>
    <row r="3103" spans="1:27" ht="65.25" customHeight="1">
      <c r="A3103" s="1510" t="s">
        <v>729</v>
      </c>
      <c r="B3103" s="1510"/>
      <c r="C3103" s="1510"/>
      <c r="D3103" s="1510"/>
      <c r="E3103" s="1510"/>
      <c r="F3103" s="1510"/>
      <c r="G3103" s="1510"/>
      <c r="H3103" s="1510"/>
      <c r="I3103" s="1510"/>
    </row>
    <row r="3104" spans="1:27" ht="15.75">
      <c r="A3104" s="1160" t="s">
        <v>23</v>
      </c>
      <c r="B3104" s="1160"/>
      <c r="C3104" s="166">
        <v>45401</v>
      </c>
      <c r="D3104" s="10"/>
      <c r="E3104" s="1206" t="s">
        <v>21</v>
      </c>
      <c r="F3104" s="1206"/>
      <c r="G3104" s="1219"/>
      <c r="H3104" s="1219"/>
      <c r="I3104" s="1219"/>
    </row>
    <row r="3105" spans="1:9" ht="15.75">
      <c r="A3105" s="1213" t="s">
        <v>26</v>
      </c>
      <c r="B3105" s="1213"/>
      <c r="C3105" s="1013" t="s">
        <v>27</v>
      </c>
      <c r="D3105" s="12"/>
      <c r="E3105" s="1213" t="s">
        <v>20</v>
      </c>
      <c r="F3105" s="1213"/>
      <c r="G3105" s="1511">
        <v>45383</v>
      </c>
      <c r="H3105" s="1511"/>
      <c r="I3105" s="1511"/>
    </row>
    <row r="3106" spans="1:9" ht="15.75">
      <c r="A3106" s="1213" t="s">
        <v>15</v>
      </c>
      <c r="B3106" s="1213"/>
      <c r="C3106" s="1013" t="s">
        <v>17</v>
      </c>
      <c r="D3106" s="12"/>
      <c r="E3106" s="1214" t="s">
        <v>18</v>
      </c>
      <c r="F3106" s="1215"/>
      <c r="G3106" s="1184" t="s">
        <v>812</v>
      </c>
      <c r="H3106" s="1184"/>
      <c r="I3106" s="1184"/>
    </row>
    <row r="3107" spans="1:9" ht="15.75">
      <c r="A3107" s="1213" t="s">
        <v>16</v>
      </c>
      <c r="B3107" s="1213"/>
      <c r="C3107" s="1013">
        <v>90019295</v>
      </c>
      <c r="D3107" s="10"/>
      <c r="E3107" s="1206" t="s">
        <v>19</v>
      </c>
      <c r="F3107" s="1206"/>
      <c r="G3107" s="1191" t="s">
        <v>813</v>
      </c>
      <c r="H3107" s="1191"/>
      <c r="I3107" s="1191"/>
    </row>
    <row r="3108" spans="1:9" ht="15.75">
      <c r="A3108" s="1184" t="s">
        <v>0</v>
      </c>
      <c r="B3108" s="1184"/>
      <c r="C3108" s="33"/>
      <c r="D3108" s="8"/>
      <c r="E3108" s="1018" t="s">
        <v>22</v>
      </c>
      <c r="F3108" s="1013" t="s">
        <v>42</v>
      </c>
      <c r="G3108" s="1018" t="s">
        <v>179</v>
      </c>
      <c r="H3108" s="1282" t="s">
        <v>175</v>
      </c>
      <c r="I3108" s="1282"/>
    </row>
    <row r="3109" spans="1:9" ht="15.75">
      <c r="A3109" s="1151" t="s">
        <v>1</v>
      </c>
      <c r="B3109" s="1153"/>
      <c r="C3109" s="1154"/>
      <c r="D3109" s="1512" t="s">
        <v>2</v>
      </c>
      <c r="E3109" s="1512"/>
      <c r="F3109" s="1512"/>
      <c r="G3109" s="1512"/>
      <c r="H3109" s="1513" t="s">
        <v>10</v>
      </c>
      <c r="I3109" s="1513" t="s">
        <v>11</v>
      </c>
    </row>
    <row r="3110" spans="1:9" ht="15.75">
      <c r="A3110" s="1161" t="s">
        <v>3</v>
      </c>
      <c r="B3110" s="1161" t="s">
        <v>4</v>
      </c>
      <c r="C3110" s="1163" t="s">
        <v>5</v>
      </c>
      <c r="D3110" s="1401" t="s">
        <v>6</v>
      </c>
      <c r="E3110" s="1184" t="s">
        <v>7</v>
      </c>
      <c r="F3110" s="1184"/>
      <c r="G3110" s="1184"/>
      <c r="H3110" s="1513"/>
      <c r="I3110" s="1513"/>
    </row>
    <row r="3111" spans="1:9" ht="15.75">
      <c r="A3111" s="1162"/>
      <c r="B3111" s="1162"/>
      <c r="C3111" s="1164"/>
      <c r="D3111" s="1191"/>
      <c r="E3111" s="1184" t="s">
        <v>8</v>
      </c>
      <c r="F3111" s="1184"/>
      <c r="G3111" s="98" t="s">
        <v>9</v>
      </c>
      <c r="H3111" s="1513"/>
      <c r="I3111" s="1513"/>
    </row>
    <row r="3112" spans="1:9" ht="15.75">
      <c r="A3112" s="1008"/>
      <c r="B3112" s="1008"/>
      <c r="C3112" s="1013"/>
      <c r="D3112" s="1016"/>
      <c r="E3112" s="98"/>
      <c r="F3112" s="98"/>
      <c r="G3112" s="1499"/>
      <c r="H3112" s="1190"/>
      <c r="I3112" s="1500"/>
    </row>
    <row r="3113" spans="1:9" ht="15.75">
      <c r="A3113" s="3"/>
      <c r="B3113" s="3"/>
      <c r="C3113" s="1514" t="s">
        <v>814</v>
      </c>
      <c r="D3113" s="1016" t="s">
        <v>29</v>
      </c>
      <c r="E3113" s="1148" t="s">
        <v>692</v>
      </c>
      <c r="F3113" s="1283"/>
      <c r="G3113" s="1501"/>
      <c r="H3113" s="1502"/>
      <c r="I3113" s="1503"/>
    </row>
    <row r="3114" spans="1:9" ht="15.75">
      <c r="A3114" s="3"/>
      <c r="B3114" s="3"/>
      <c r="C3114" s="1505"/>
      <c r="D3114" s="29">
        <v>1</v>
      </c>
      <c r="E3114" s="1003" t="s">
        <v>665</v>
      </c>
      <c r="F3114" s="1011">
        <v>61140</v>
      </c>
      <c r="G3114" s="1011"/>
      <c r="H3114" s="1020"/>
      <c r="I3114" s="1016"/>
    </row>
    <row r="3115" spans="1:9" ht="24">
      <c r="A3115" s="3"/>
      <c r="B3115" s="3"/>
      <c r="C3115" s="1505"/>
      <c r="D3115" s="1004">
        <v>1001</v>
      </c>
      <c r="E3115" s="1003" t="s">
        <v>31</v>
      </c>
      <c r="F3115" s="1011">
        <v>8715</v>
      </c>
      <c r="G3115" s="1011"/>
      <c r="H3115" s="1020"/>
      <c r="I3115" s="117"/>
    </row>
    <row r="3116" spans="1:9" ht="24">
      <c r="A3116" s="3"/>
      <c r="B3116" s="3"/>
      <c r="C3116" s="1505"/>
      <c r="D3116" s="1004">
        <v>1810</v>
      </c>
      <c r="E3116" s="1003" t="s">
        <v>595</v>
      </c>
      <c r="F3116" s="1011">
        <v>87410</v>
      </c>
      <c r="G3116" s="1011"/>
      <c r="H3116" s="1020"/>
      <c r="I3116" s="117"/>
    </row>
    <row r="3117" spans="1:9" ht="24">
      <c r="A3117" s="3"/>
      <c r="B3117" s="3"/>
      <c r="C3117" s="1505"/>
      <c r="D3117" s="1004">
        <v>1947</v>
      </c>
      <c r="E3117" s="1003" t="s">
        <v>73</v>
      </c>
      <c r="F3117" s="1011">
        <v>2421</v>
      </c>
      <c r="G3117" s="1011"/>
      <c r="H3117" s="1020"/>
      <c r="I3117" s="117"/>
    </row>
    <row r="3118" spans="1:9" ht="24">
      <c r="A3118" s="3"/>
      <c r="B3118" s="3"/>
      <c r="C3118" s="1505"/>
      <c r="D3118" s="1004">
        <v>1978</v>
      </c>
      <c r="E3118" s="1003" t="s">
        <v>74</v>
      </c>
      <c r="F3118" s="1011">
        <v>18000</v>
      </c>
      <c r="G3118" s="1011"/>
      <c r="H3118" s="1020"/>
      <c r="I3118" s="117"/>
    </row>
    <row r="3119" spans="1:9" ht="24">
      <c r="A3119" s="3"/>
      <c r="B3119" s="3"/>
      <c r="C3119" s="1505"/>
      <c r="D3119" s="1004">
        <v>2363</v>
      </c>
      <c r="E3119" s="1003" t="s">
        <v>72</v>
      </c>
      <c r="F3119" s="1011">
        <v>20000</v>
      </c>
      <c r="G3119" s="1011"/>
      <c r="H3119" s="1020"/>
      <c r="I3119" s="117"/>
    </row>
    <row r="3120" spans="1:9" ht="24">
      <c r="A3120" s="3"/>
      <c r="B3120" s="3"/>
      <c r="C3120" s="1505"/>
      <c r="D3120" s="1004">
        <v>2379</v>
      </c>
      <c r="E3120" s="1003" t="s">
        <v>647</v>
      </c>
      <c r="F3120" s="1011">
        <v>17064</v>
      </c>
      <c r="G3120" s="1011"/>
      <c r="H3120" s="1020"/>
      <c r="I3120" s="117"/>
    </row>
    <row r="3121" spans="1:9" ht="24">
      <c r="A3121" s="3"/>
      <c r="B3121" s="3"/>
      <c r="C3121" s="1505"/>
      <c r="D3121" s="1004"/>
      <c r="E3121" s="1003"/>
      <c r="F3121" s="1011"/>
      <c r="G3121" s="1011"/>
      <c r="H3121" s="1020"/>
      <c r="I3121" s="117"/>
    </row>
    <row r="3122" spans="1:9" ht="24">
      <c r="A3122" s="3"/>
      <c r="B3122" s="3"/>
      <c r="C3122" s="1505"/>
      <c r="D3122" s="1004"/>
      <c r="E3122" s="1003"/>
      <c r="F3122" s="1011"/>
      <c r="G3122" s="1011"/>
      <c r="H3122" s="1020"/>
      <c r="I3122" s="117"/>
    </row>
    <row r="3123" spans="1:9" ht="24">
      <c r="A3123" s="3"/>
      <c r="B3123" s="3"/>
      <c r="C3123" s="1505"/>
      <c r="D3123" s="1004"/>
      <c r="E3123" s="1003"/>
      <c r="F3123" s="1011"/>
      <c r="G3123" s="1011"/>
      <c r="H3123" s="1020"/>
      <c r="I3123" s="117"/>
    </row>
    <row r="3124" spans="1:9" ht="15.75">
      <c r="A3124" s="3"/>
      <c r="B3124" s="3"/>
      <c r="C3124" s="1506"/>
      <c r="D3124" s="1004"/>
      <c r="E3124" s="1003"/>
      <c r="F3124" s="1011"/>
      <c r="G3124" s="1011"/>
      <c r="H3124" s="1020"/>
      <c r="I3124" s="1016"/>
    </row>
    <row r="3125" spans="1:9" ht="15.75">
      <c r="A3125" s="3"/>
      <c r="B3125" s="3"/>
      <c r="C3125" s="7"/>
      <c r="D3125" s="1004"/>
      <c r="E3125" s="1005"/>
      <c r="F3125" s="1017"/>
      <c r="G3125" s="1017"/>
      <c r="H3125" s="1507"/>
      <c r="I3125" s="1508"/>
    </row>
    <row r="3126" spans="1:9" ht="15.75">
      <c r="A3126" s="15"/>
      <c r="B3126" s="15"/>
      <c r="C3126" s="167"/>
      <c r="D3126" s="1025"/>
      <c r="E3126" s="169"/>
      <c r="F3126" s="170"/>
      <c r="G3126" s="170"/>
      <c r="H3126" s="171"/>
      <c r="I3126" s="167"/>
    </row>
    <row r="3128" spans="1:9" ht="18.75">
      <c r="A3128" s="1140" t="s">
        <v>12</v>
      </c>
      <c r="B3128" s="1140"/>
      <c r="C3128" s="1140"/>
      <c r="D3128" s="1141" t="s">
        <v>588</v>
      </c>
      <c r="E3128" s="1141"/>
      <c r="F3128" s="1141"/>
      <c r="G3128" s="1012" t="s">
        <v>13</v>
      </c>
      <c r="H3128" s="1012"/>
      <c r="I3128" s="1012"/>
    </row>
    <row r="3129" spans="1:9" ht="67.5" customHeight="1">
      <c r="A3129" s="1510" t="s">
        <v>729</v>
      </c>
      <c r="B3129" s="1510"/>
      <c r="C3129" s="1510"/>
      <c r="D3129" s="1510"/>
      <c r="E3129" s="1510"/>
      <c r="F3129" s="1510"/>
      <c r="G3129" s="1510"/>
      <c r="H3129" s="1510"/>
      <c r="I3129" s="1510"/>
    </row>
    <row r="3130" spans="1:9" ht="15.75">
      <c r="A3130" s="1160" t="s">
        <v>23</v>
      </c>
      <c r="B3130" s="1160"/>
      <c r="C3130" s="166">
        <v>45401</v>
      </c>
      <c r="D3130" s="10"/>
      <c r="E3130" s="1206" t="s">
        <v>21</v>
      </c>
      <c r="F3130" s="1206"/>
      <c r="G3130" s="1219"/>
      <c r="H3130" s="1219"/>
      <c r="I3130" s="1219"/>
    </row>
    <row r="3131" spans="1:9" ht="15.75">
      <c r="A3131" s="1213" t="s">
        <v>26</v>
      </c>
      <c r="B3131" s="1213"/>
      <c r="C3131" s="1013" t="s">
        <v>27</v>
      </c>
      <c r="D3131" s="12"/>
      <c r="E3131" s="1213" t="s">
        <v>20</v>
      </c>
      <c r="F3131" s="1213"/>
      <c r="G3131" s="1511">
        <v>45383</v>
      </c>
      <c r="H3131" s="1511"/>
      <c r="I3131" s="1511"/>
    </row>
    <row r="3132" spans="1:9" ht="15.75">
      <c r="A3132" s="1213" t="s">
        <v>15</v>
      </c>
      <c r="B3132" s="1213"/>
      <c r="C3132" s="1013" t="s">
        <v>17</v>
      </c>
      <c r="D3132" s="12"/>
      <c r="E3132" s="1214" t="s">
        <v>18</v>
      </c>
      <c r="F3132" s="1215"/>
      <c r="G3132" s="1184" t="s">
        <v>812</v>
      </c>
      <c r="H3132" s="1184"/>
      <c r="I3132" s="1184"/>
    </row>
    <row r="3133" spans="1:9" ht="15.75">
      <c r="A3133" s="1213" t="s">
        <v>16</v>
      </c>
      <c r="B3133" s="1213"/>
      <c r="C3133" s="1013">
        <v>90019295</v>
      </c>
      <c r="D3133" s="10"/>
      <c r="E3133" s="1206" t="s">
        <v>19</v>
      </c>
      <c r="F3133" s="1206"/>
      <c r="G3133" s="1191" t="s">
        <v>813</v>
      </c>
      <c r="H3133" s="1191"/>
      <c r="I3133" s="1191"/>
    </row>
    <row r="3134" spans="1:9" ht="15.75">
      <c r="A3134" s="1184" t="s">
        <v>0</v>
      </c>
      <c r="B3134" s="1184"/>
      <c r="C3134" s="33"/>
      <c r="D3134" s="8"/>
      <c r="E3134" s="1018" t="s">
        <v>22</v>
      </c>
      <c r="F3134" s="1013" t="s">
        <v>42</v>
      </c>
      <c r="G3134" s="1018" t="s">
        <v>179</v>
      </c>
      <c r="H3134" s="1282" t="s">
        <v>175</v>
      </c>
      <c r="I3134" s="1282"/>
    </row>
    <row r="3135" spans="1:9" ht="15.75">
      <c r="A3135" s="1151" t="s">
        <v>1</v>
      </c>
      <c r="B3135" s="1153"/>
      <c r="C3135" s="1154"/>
      <c r="D3135" s="1512" t="s">
        <v>2</v>
      </c>
      <c r="E3135" s="1512"/>
      <c r="F3135" s="1512"/>
      <c r="G3135" s="1512"/>
      <c r="H3135" s="1513" t="s">
        <v>10</v>
      </c>
      <c r="I3135" s="1513" t="s">
        <v>11</v>
      </c>
    </row>
    <row r="3136" spans="1:9" ht="15.75">
      <c r="A3136" s="1161" t="s">
        <v>3</v>
      </c>
      <c r="B3136" s="1161" t="s">
        <v>4</v>
      </c>
      <c r="C3136" s="1163" t="s">
        <v>5</v>
      </c>
      <c r="D3136" s="1401" t="s">
        <v>6</v>
      </c>
      <c r="E3136" s="1184" t="s">
        <v>7</v>
      </c>
      <c r="F3136" s="1184"/>
      <c r="G3136" s="1184"/>
      <c r="H3136" s="1513"/>
      <c r="I3136" s="1513"/>
    </row>
    <row r="3137" spans="1:9" ht="15.75">
      <c r="A3137" s="1162"/>
      <c r="B3137" s="1162"/>
      <c r="C3137" s="1164"/>
      <c r="D3137" s="1191"/>
      <c r="E3137" s="1184" t="s">
        <v>8</v>
      </c>
      <c r="F3137" s="1184"/>
      <c r="G3137" s="98" t="s">
        <v>9</v>
      </c>
      <c r="H3137" s="1513"/>
      <c r="I3137" s="1513"/>
    </row>
    <row r="3138" spans="1:9" ht="15.75">
      <c r="A3138" s="1008"/>
      <c r="B3138" s="1008"/>
      <c r="C3138" s="1013"/>
      <c r="D3138" s="1016"/>
      <c r="E3138" s="98"/>
      <c r="F3138" s="98"/>
      <c r="G3138" s="1499"/>
      <c r="H3138" s="1190"/>
      <c r="I3138" s="1500"/>
    </row>
    <row r="3139" spans="1:9" ht="15.75">
      <c r="A3139" s="3"/>
      <c r="B3139" s="3"/>
      <c r="C3139" s="1514" t="s">
        <v>832</v>
      </c>
      <c r="D3139" s="1016" t="s">
        <v>29</v>
      </c>
      <c r="E3139" s="1148" t="s">
        <v>692</v>
      </c>
      <c r="F3139" s="1283"/>
      <c r="G3139" s="1501"/>
      <c r="H3139" s="1502"/>
      <c r="I3139" s="1503"/>
    </row>
    <row r="3140" spans="1:9" ht="15.75">
      <c r="A3140" s="3"/>
      <c r="B3140" s="3"/>
      <c r="C3140" s="1505"/>
      <c r="D3140" s="29">
        <v>1</v>
      </c>
      <c r="E3140" s="1003" t="s">
        <v>665</v>
      </c>
      <c r="F3140" s="1011">
        <v>61140</v>
      </c>
      <c r="G3140" s="1011"/>
      <c r="H3140" s="1020"/>
      <c r="I3140" s="1016"/>
    </row>
    <row r="3141" spans="1:9" ht="24">
      <c r="A3141" s="3"/>
      <c r="B3141" s="3"/>
      <c r="C3141" s="1505"/>
      <c r="D3141" s="1004">
        <v>1001</v>
      </c>
      <c r="E3141" s="1003" t="s">
        <v>31</v>
      </c>
      <c r="F3141" s="1011">
        <v>8715</v>
      </c>
      <c r="G3141" s="1011"/>
      <c r="H3141" s="1020"/>
      <c r="I3141" s="117"/>
    </row>
    <row r="3142" spans="1:9" ht="24">
      <c r="A3142" s="3"/>
      <c r="B3142" s="3"/>
      <c r="C3142" s="1505"/>
      <c r="D3142" s="1004">
        <v>1810</v>
      </c>
      <c r="E3142" s="1003" t="s">
        <v>595</v>
      </c>
      <c r="F3142" s="1011">
        <v>87410</v>
      </c>
      <c r="G3142" s="1011"/>
      <c r="H3142" s="1020"/>
      <c r="I3142" s="117"/>
    </row>
    <row r="3143" spans="1:9" ht="24">
      <c r="A3143" s="3"/>
      <c r="B3143" s="3"/>
      <c r="C3143" s="1505"/>
      <c r="D3143" s="1004">
        <v>1947</v>
      </c>
      <c r="E3143" s="1003" t="s">
        <v>73</v>
      </c>
      <c r="F3143" s="1011">
        <v>2421</v>
      </c>
      <c r="G3143" s="1011"/>
      <c r="H3143" s="1020"/>
      <c r="I3143" s="117"/>
    </row>
    <row r="3144" spans="1:9" ht="24">
      <c r="A3144" s="3"/>
      <c r="B3144" s="3"/>
      <c r="C3144" s="1505"/>
      <c r="D3144" s="1004">
        <v>1978</v>
      </c>
      <c r="E3144" s="1003" t="s">
        <v>74</v>
      </c>
      <c r="F3144" s="1011">
        <v>18000</v>
      </c>
      <c r="G3144" s="1011"/>
      <c r="H3144" s="1020"/>
      <c r="I3144" s="117"/>
    </row>
    <row r="3145" spans="1:9" ht="24">
      <c r="A3145" s="3"/>
      <c r="B3145" s="3"/>
      <c r="C3145" s="1505"/>
      <c r="D3145" s="1004">
        <v>2363</v>
      </c>
      <c r="E3145" s="1003" t="s">
        <v>72</v>
      </c>
      <c r="F3145" s="1011">
        <v>20000</v>
      </c>
      <c r="G3145" s="1011"/>
      <c r="H3145" s="1020"/>
      <c r="I3145" s="117"/>
    </row>
    <row r="3146" spans="1:9" ht="24">
      <c r="A3146" s="3"/>
      <c r="B3146" s="3"/>
      <c r="C3146" s="1505"/>
      <c r="D3146" s="1004">
        <v>2379</v>
      </c>
      <c r="E3146" s="1003" t="s">
        <v>647</v>
      </c>
      <c r="F3146" s="1011">
        <v>17064</v>
      </c>
      <c r="G3146" s="1011"/>
      <c r="H3146" s="1020"/>
      <c r="I3146" s="117"/>
    </row>
    <row r="3147" spans="1:9" ht="24">
      <c r="A3147" s="3"/>
      <c r="B3147" s="3"/>
      <c r="C3147" s="1505"/>
      <c r="D3147" s="1004"/>
      <c r="E3147" s="1003"/>
      <c r="F3147" s="1011"/>
      <c r="G3147" s="1011"/>
      <c r="H3147" s="1020"/>
      <c r="I3147" s="117"/>
    </row>
    <row r="3148" spans="1:9" ht="24">
      <c r="A3148" s="3"/>
      <c r="B3148" s="3"/>
      <c r="C3148" s="1505"/>
      <c r="D3148" s="1004"/>
      <c r="E3148" s="1003"/>
      <c r="F3148" s="1011"/>
      <c r="G3148" s="1011"/>
      <c r="H3148" s="1020"/>
      <c r="I3148" s="117"/>
    </row>
    <row r="3149" spans="1:9" ht="24">
      <c r="A3149" s="3"/>
      <c r="B3149" s="3"/>
      <c r="C3149" s="1505"/>
      <c r="D3149" s="1004"/>
      <c r="E3149" s="1003"/>
      <c r="F3149" s="1011"/>
      <c r="G3149" s="1011"/>
      <c r="H3149" s="1020"/>
      <c r="I3149" s="117"/>
    </row>
    <row r="3150" spans="1:9" ht="15.75">
      <c r="A3150" s="3"/>
      <c r="B3150" s="3"/>
      <c r="C3150" s="1506"/>
      <c r="D3150" s="1004"/>
      <c r="E3150" s="1003"/>
      <c r="F3150" s="1011"/>
      <c r="G3150" s="1011"/>
      <c r="H3150" s="1020"/>
      <c r="I3150" s="1016"/>
    </row>
    <row r="3151" spans="1:9" ht="15.75">
      <c r="A3151" s="3"/>
      <c r="B3151" s="3"/>
      <c r="C3151" s="7"/>
      <c r="D3151" s="1004"/>
      <c r="E3151" s="1005"/>
      <c r="F3151" s="1017"/>
      <c r="G3151" s="1017"/>
      <c r="H3151" s="1507"/>
      <c r="I3151" s="1508"/>
    </row>
    <row r="3152" spans="1:9" ht="15.75">
      <c r="A3152" s="15"/>
      <c r="B3152" s="15"/>
      <c r="C3152" s="167"/>
      <c r="D3152" s="1025"/>
      <c r="E3152" s="169"/>
      <c r="F3152" s="170"/>
      <c r="G3152" s="170"/>
      <c r="H3152" s="171"/>
      <c r="I3152" s="167"/>
    </row>
    <row r="3154" spans="1:9" ht="18.75">
      <c r="A3154" s="1140" t="s">
        <v>12</v>
      </c>
      <c r="B3154" s="1140"/>
      <c r="C3154" s="1140"/>
      <c r="D3154" s="1141" t="s">
        <v>588</v>
      </c>
      <c r="E3154" s="1141"/>
      <c r="F3154" s="1141"/>
      <c r="G3154" s="1012" t="s">
        <v>13</v>
      </c>
      <c r="H3154" s="1012"/>
      <c r="I3154" s="1012"/>
    </row>
    <row r="3155" spans="1:9" ht="73.5" customHeight="1">
      <c r="A3155" s="1510" t="s">
        <v>729</v>
      </c>
      <c r="B3155" s="1510"/>
      <c r="C3155" s="1510"/>
      <c r="D3155" s="1510"/>
      <c r="E3155" s="1510"/>
      <c r="F3155" s="1510"/>
      <c r="G3155" s="1510"/>
      <c r="H3155" s="1510"/>
      <c r="I3155" s="1510"/>
    </row>
    <row r="3156" spans="1:9" ht="15.75">
      <c r="A3156" s="1160" t="s">
        <v>23</v>
      </c>
      <c r="B3156" s="1160"/>
      <c r="C3156" s="166">
        <v>45401</v>
      </c>
      <c r="D3156" s="10"/>
      <c r="E3156" s="1206" t="s">
        <v>21</v>
      </c>
      <c r="F3156" s="1206"/>
      <c r="G3156" s="1219"/>
      <c r="H3156" s="1219"/>
      <c r="I3156" s="1219"/>
    </row>
    <row r="3157" spans="1:9" ht="15.75">
      <c r="A3157" s="1213" t="s">
        <v>26</v>
      </c>
      <c r="B3157" s="1213"/>
      <c r="C3157" s="1013" t="s">
        <v>27</v>
      </c>
      <c r="D3157" s="12"/>
      <c r="E3157" s="1213" t="s">
        <v>20</v>
      </c>
      <c r="F3157" s="1213"/>
      <c r="G3157" s="1511">
        <v>45383</v>
      </c>
      <c r="H3157" s="1511"/>
      <c r="I3157" s="1511"/>
    </row>
    <row r="3158" spans="1:9" ht="15.75">
      <c r="A3158" s="1213" t="s">
        <v>15</v>
      </c>
      <c r="B3158" s="1213"/>
      <c r="C3158" s="1013" t="s">
        <v>17</v>
      </c>
      <c r="D3158" s="12"/>
      <c r="E3158" s="1214" t="s">
        <v>18</v>
      </c>
      <c r="F3158" s="1215"/>
      <c r="G3158" s="1184" t="s">
        <v>739</v>
      </c>
      <c r="H3158" s="1184"/>
      <c r="I3158" s="1184"/>
    </row>
    <row r="3159" spans="1:9" ht="15.75">
      <c r="A3159" s="1213" t="s">
        <v>16</v>
      </c>
      <c r="B3159" s="1213"/>
      <c r="C3159" s="1013">
        <v>90003685</v>
      </c>
      <c r="D3159" s="10"/>
      <c r="E3159" s="1206" t="s">
        <v>19</v>
      </c>
      <c r="F3159" s="1206"/>
      <c r="G3159" s="1191" t="s">
        <v>737</v>
      </c>
      <c r="H3159" s="1191"/>
      <c r="I3159" s="1191"/>
    </row>
    <row r="3160" spans="1:9" ht="15.75">
      <c r="A3160" s="1184" t="s">
        <v>0</v>
      </c>
      <c r="B3160" s="1184"/>
      <c r="C3160" s="33"/>
      <c r="D3160" s="8"/>
      <c r="E3160" s="1018" t="s">
        <v>22</v>
      </c>
      <c r="F3160" s="1013" t="s">
        <v>42</v>
      </c>
      <c r="G3160" s="1018" t="s">
        <v>179</v>
      </c>
      <c r="H3160" s="1282" t="s">
        <v>175</v>
      </c>
      <c r="I3160" s="1282"/>
    </row>
    <row r="3161" spans="1:9" ht="15.75">
      <c r="A3161" s="1151" t="s">
        <v>1</v>
      </c>
      <c r="B3161" s="1153"/>
      <c r="C3161" s="1154"/>
      <c r="D3161" s="1512" t="s">
        <v>2</v>
      </c>
      <c r="E3161" s="1512"/>
      <c r="F3161" s="1512"/>
      <c r="G3161" s="1512"/>
      <c r="H3161" s="1513" t="s">
        <v>10</v>
      </c>
      <c r="I3161" s="1513" t="s">
        <v>11</v>
      </c>
    </row>
    <row r="3162" spans="1:9" ht="15.75">
      <c r="A3162" s="1161" t="s">
        <v>3</v>
      </c>
      <c r="B3162" s="1161" t="s">
        <v>4</v>
      </c>
      <c r="C3162" s="1163" t="s">
        <v>5</v>
      </c>
      <c r="D3162" s="1401" t="s">
        <v>6</v>
      </c>
      <c r="E3162" s="1184" t="s">
        <v>7</v>
      </c>
      <c r="F3162" s="1184"/>
      <c r="G3162" s="1184"/>
      <c r="H3162" s="1513"/>
      <c r="I3162" s="1513"/>
    </row>
    <row r="3163" spans="1:9" ht="15.75">
      <c r="A3163" s="1162"/>
      <c r="B3163" s="1162"/>
      <c r="C3163" s="1164"/>
      <c r="D3163" s="1191"/>
      <c r="E3163" s="1184" t="s">
        <v>8</v>
      </c>
      <c r="F3163" s="1184"/>
      <c r="G3163" s="98" t="s">
        <v>9</v>
      </c>
      <c r="H3163" s="1513"/>
      <c r="I3163" s="1513"/>
    </row>
    <row r="3164" spans="1:9" ht="15.75">
      <c r="A3164" s="1008"/>
      <c r="B3164" s="1008"/>
      <c r="C3164" s="1013"/>
      <c r="D3164" s="1016"/>
      <c r="E3164" s="98"/>
      <c r="F3164" s="98"/>
      <c r="G3164" s="1499" t="s">
        <v>815</v>
      </c>
      <c r="H3164" s="1190"/>
      <c r="I3164" s="1500"/>
    </row>
    <row r="3165" spans="1:9" ht="15.75">
      <c r="A3165" s="3"/>
      <c r="B3165" s="3"/>
      <c r="C3165" s="1514" t="s">
        <v>738</v>
      </c>
      <c r="D3165" s="1016" t="s">
        <v>29</v>
      </c>
      <c r="E3165" s="1148" t="s">
        <v>692</v>
      </c>
      <c r="F3165" s="1283"/>
      <c r="G3165" s="1501"/>
      <c r="H3165" s="1502"/>
      <c r="I3165" s="1503"/>
    </row>
    <row r="3166" spans="1:9" ht="15.75">
      <c r="A3166" s="3"/>
      <c r="B3166" s="3"/>
      <c r="C3166" s="1505"/>
      <c r="D3166" s="29">
        <v>1</v>
      </c>
      <c r="E3166" s="1003" t="s">
        <v>665</v>
      </c>
      <c r="F3166" s="1011">
        <v>61140</v>
      </c>
      <c r="G3166" s="1011"/>
      <c r="H3166" s="1002">
        <v>87801</v>
      </c>
      <c r="I3166" s="1016"/>
    </row>
    <row r="3167" spans="1:9" ht="24">
      <c r="A3167" s="3"/>
      <c r="B3167" s="3"/>
      <c r="C3167" s="1505"/>
      <c r="D3167" s="1004">
        <v>1001</v>
      </c>
      <c r="E3167" s="1003" t="s">
        <v>31</v>
      </c>
      <c r="F3167" s="1011">
        <v>8715</v>
      </c>
      <c r="G3167" s="1011"/>
      <c r="H3167" s="1002">
        <v>20783</v>
      </c>
      <c r="I3167" s="117"/>
    </row>
    <row r="3168" spans="1:9" ht="24">
      <c r="A3168" s="3"/>
      <c r="B3168" s="3"/>
      <c r="C3168" s="1505"/>
      <c r="D3168" s="1004">
        <v>1210</v>
      </c>
      <c r="E3168" s="1003" t="s">
        <v>71</v>
      </c>
      <c r="F3168" s="1011">
        <v>5000</v>
      </c>
      <c r="G3168" s="1011"/>
      <c r="H3168" s="1002"/>
      <c r="I3168" s="117"/>
    </row>
    <row r="3169" spans="1:9" ht="24">
      <c r="A3169" s="3"/>
      <c r="B3169" s="3"/>
      <c r="C3169" s="1505"/>
      <c r="D3169" s="1004">
        <v>1810</v>
      </c>
      <c r="E3169" s="1003" t="s">
        <v>595</v>
      </c>
      <c r="F3169" s="1011">
        <v>87450</v>
      </c>
      <c r="G3169" s="1011"/>
      <c r="H3169" s="1002">
        <v>162763</v>
      </c>
      <c r="I3169" s="117"/>
    </row>
    <row r="3170" spans="1:9" ht="24">
      <c r="A3170" s="3"/>
      <c r="B3170" s="3"/>
      <c r="C3170" s="1505"/>
      <c r="D3170" s="1004">
        <v>1947</v>
      </c>
      <c r="E3170" s="1003" t="s">
        <v>73</v>
      </c>
      <c r="F3170" s="1011">
        <v>2421</v>
      </c>
      <c r="G3170" s="1011"/>
      <c r="H3170" s="1002">
        <v>9269</v>
      </c>
      <c r="I3170" s="117"/>
    </row>
    <row r="3171" spans="1:9" ht="24">
      <c r="A3171" s="3"/>
      <c r="B3171" s="3"/>
      <c r="C3171" s="1505"/>
      <c r="D3171" s="1004">
        <v>1978</v>
      </c>
      <c r="E3171" s="1003" t="s">
        <v>74</v>
      </c>
      <c r="F3171" s="1011">
        <v>18000</v>
      </c>
      <c r="G3171" s="1011"/>
      <c r="H3171" s="1002">
        <v>30193</v>
      </c>
      <c r="I3171" s="117"/>
    </row>
    <row r="3172" spans="1:9" ht="24">
      <c r="A3172" s="3"/>
      <c r="B3172" s="3"/>
      <c r="C3172" s="1505"/>
      <c r="D3172" s="1004">
        <v>2363</v>
      </c>
      <c r="E3172" s="1003" t="s">
        <v>72</v>
      </c>
      <c r="F3172" s="1011">
        <v>20000</v>
      </c>
      <c r="G3172" s="1011"/>
      <c r="H3172" s="1002">
        <v>50323</v>
      </c>
      <c r="I3172" s="117"/>
    </row>
    <row r="3173" spans="1:9" ht="24">
      <c r="A3173" s="3"/>
      <c r="B3173" s="3"/>
      <c r="C3173" s="1505"/>
      <c r="D3173" s="1004">
        <v>2347</v>
      </c>
      <c r="E3173" s="1003" t="s">
        <v>458</v>
      </c>
      <c r="F3173" s="1011">
        <v>4556</v>
      </c>
      <c r="G3173" s="1011"/>
      <c r="H3173" s="1002"/>
      <c r="I3173" s="117"/>
    </row>
    <row r="3174" spans="1:9" ht="24">
      <c r="A3174" s="3"/>
      <c r="B3174" s="3"/>
      <c r="C3174" s="1505"/>
      <c r="D3174" s="1004">
        <v>2379</v>
      </c>
      <c r="E3174" s="1003" t="s">
        <v>647</v>
      </c>
      <c r="F3174" s="1011">
        <v>17064</v>
      </c>
      <c r="G3174" s="1011"/>
      <c r="H3174" s="1002">
        <v>22653</v>
      </c>
      <c r="I3174" s="117"/>
    </row>
    <row r="3175" spans="1:9" ht="24">
      <c r="A3175" s="3"/>
      <c r="B3175" s="3"/>
      <c r="C3175" s="1505"/>
      <c r="D3175" s="1004"/>
      <c r="E3175" s="1003"/>
      <c r="F3175" s="1011"/>
      <c r="G3175" s="1011"/>
      <c r="H3175" s="1002"/>
      <c r="I3175" s="117"/>
    </row>
    <row r="3176" spans="1:9" ht="15.75">
      <c r="A3176" s="3"/>
      <c r="B3176" s="3"/>
      <c r="C3176" s="1506"/>
      <c r="D3176" s="1004"/>
      <c r="E3176" s="1003"/>
      <c r="F3176" s="1011"/>
      <c r="G3176" s="1011" t="s">
        <v>94</v>
      </c>
      <c r="H3176" s="1002">
        <f>SUM(H3166:H3175)</f>
        <v>383785</v>
      </c>
      <c r="I3176" s="1016"/>
    </row>
    <row r="3177" spans="1:9" ht="15.75">
      <c r="A3177" s="3"/>
      <c r="B3177" s="3"/>
      <c r="C3177" s="7"/>
      <c r="D3177" s="1004"/>
      <c r="E3177" s="1005" t="s">
        <v>94</v>
      </c>
      <c r="F3177" s="1017">
        <f>SUM(F3166:F3176)</f>
        <v>224346</v>
      </c>
      <c r="G3177" s="1017"/>
      <c r="H3177" s="1507"/>
      <c r="I3177" s="1508"/>
    </row>
    <row r="3178" spans="1:9" ht="15.75">
      <c r="A3178" s="15"/>
      <c r="B3178" s="15"/>
      <c r="C3178" s="167"/>
      <c r="D3178" s="1025"/>
      <c r="E3178" s="169"/>
      <c r="F3178" s="170"/>
      <c r="G3178" s="170"/>
      <c r="H3178" s="171"/>
      <c r="I3178" s="167"/>
    </row>
    <row r="3180" spans="1:9" ht="18.75">
      <c r="A3180" s="1140" t="s">
        <v>12</v>
      </c>
      <c r="B3180" s="1140"/>
      <c r="C3180" s="1140"/>
      <c r="D3180" s="1141" t="s">
        <v>588</v>
      </c>
      <c r="E3180" s="1141"/>
      <c r="F3180" s="1141"/>
      <c r="G3180" s="1012" t="s">
        <v>13</v>
      </c>
      <c r="H3180" s="1012"/>
      <c r="I3180" s="1012"/>
    </row>
    <row r="3181" spans="1:9" ht="71.25" customHeight="1">
      <c r="A3181" s="1510" t="s">
        <v>729</v>
      </c>
      <c r="B3181" s="1510"/>
      <c r="C3181" s="1510"/>
      <c r="D3181" s="1510"/>
      <c r="E3181" s="1510"/>
      <c r="F3181" s="1510"/>
      <c r="G3181" s="1510"/>
      <c r="H3181" s="1510"/>
      <c r="I3181" s="1510"/>
    </row>
    <row r="3182" spans="1:9" ht="15.75">
      <c r="A3182" s="1160" t="s">
        <v>23</v>
      </c>
      <c r="B3182" s="1160"/>
      <c r="C3182" s="166">
        <v>45401</v>
      </c>
      <c r="D3182" s="10"/>
      <c r="E3182" s="1206" t="s">
        <v>21</v>
      </c>
      <c r="F3182" s="1206"/>
      <c r="G3182" s="1219"/>
      <c r="H3182" s="1219"/>
      <c r="I3182" s="1219"/>
    </row>
    <row r="3183" spans="1:9" ht="15.75">
      <c r="A3183" s="1213" t="s">
        <v>26</v>
      </c>
      <c r="B3183" s="1213"/>
      <c r="C3183" s="1013" t="s">
        <v>27</v>
      </c>
      <c r="D3183" s="12"/>
      <c r="E3183" s="1213" t="s">
        <v>20</v>
      </c>
      <c r="F3183" s="1213"/>
      <c r="G3183" s="1511">
        <v>45383</v>
      </c>
      <c r="H3183" s="1511"/>
      <c r="I3183" s="1511"/>
    </row>
    <row r="3184" spans="1:9" ht="15.75">
      <c r="A3184" s="1213" t="s">
        <v>15</v>
      </c>
      <c r="B3184" s="1213"/>
      <c r="C3184" s="1013" t="s">
        <v>17</v>
      </c>
      <c r="D3184" s="12"/>
      <c r="E3184" s="1214" t="s">
        <v>18</v>
      </c>
      <c r="F3184" s="1215"/>
      <c r="G3184" s="1184" t="s">
        <v>816</v>
      </c>
      <c r="H3184" s="1184"/>
      <c r="I3184" s="1184"/>
    </row>
    <row r="3185" spans="1:9" ht="15.75">
      <c r="A3185" s="1213" t="s">
        <v>16</v>
      </c>
      <c r="B3185" s="1213"/>
      <c r="C3185" s="1013">
        <v>90097015</v>
      </c>
      <c r="D3185" s="10"/>
      <c r="E3185" s="1206" t="s">
        <v>19</v>
      </c>
      <c r="F3185" s="1206"/>
      <c r="G3185" s="1191" t="s">
        <v>817</v>
      </c>
      <c r="H3185" s="1191"/>
      <c r="I3185" s="1191"/>
    </row>
    <row r="3186" spans="1:9" ht="15.75">
      <c r="A3186" s="1184" t="s">
        <v>0</v>
      </c>
      <c r="B3186" s="1184"/>
      <c r="C3186" s="33"/>
      <c r="D3186" s="8"/>
      <c r="E3186" s="1018" t="s">
        <v>22</v>
      </c>
      <c r="F3186" s="1013" t="s">
        <v>37</v>
      </c>
      <c r="G3186" s="1018" t="s">
        <v>179</v>
      </c>
      <c r="H3186" s="1282" t="s">
        <v>175</v>
      </c>
      <c r="I3186" s="1282"/>
    </row>
    <row r="3187" spans="1:9" ht="15.75">
      <c r="A3187" s="1151" t="s">
        <v>1</v>
      </c>
      <c r="B3187" s="1153"/>
      <c r="C3187" s="1154"/>
      <c r="D3187" s="1512" t="s">
        <v>2</v>
      </c>
      <c r="E3187" s="1512"/>
      <c r="F3187" s="1512"/>
      <c r="G3187" s="1512"/>
      <c r="H3187" s="1513" t="s">
        <v>10</v>
      </c>
      <c r="I3187" s="1513" t="s">
        <v>11</v>
      </c>
    </row>
    <row r="3188" spans="1:9" ht="15.75">
      <c r="A3188" s="1161" t="s">
        <v>3</v>
      </c>
      <c r="B3188" s="1161" t="s">
        <v>4</v>
      </c>
      <c r="C3188" s="1163" t="s">
        <v>5</v>
      </c>
      <c r="D3188" s="1401" t="s">
        <v>6</v>
      </c>
      <c r="E3188" s="1184" t="s">
        <v>7</v>
      </c>
      <c r="F3188" s="1184"/>
      <c r="G3188" s="1184"/>
      <c r="H3188" s="1513"/>
      <c r="I3188" s="1513"/>
    </row>
    <row r="3189" spans="1:9" ht="15.75">
      <c r="A3189" s="1162"/>
      <c r="B3189" s="1162"/>
      <c r="C3189" s="1164"/>
      <c r="D3189" s="1191"/>
      <c r="E3189" s="1184" t="s">
        <v>8</v>
      </c>
      <c r="F3189" s="1184"/>
      <c r="G3189" s="98" t="s">
        <v>9</v>
      </c>
      <c r="H3189" s="1513"/>
      <c r="I3189" s="1513"/>
    </row>
    <row r="3190" spans="1:9" ht="15.75">
      <c r="A3190" s="1008"/>
      <c r="B3190" s="1008"/>
      <c r="C3190" s="1013"/>
      <c r="D3190" s="1016"/>
      <c r="E3190" s="98"/>
      <c r="F3190" s="98"/>
      <c r="G3190" s="1499"/>
      <c r="H3190" s="1190"/>
      <c r="I3190" s="1500"/>
    </row>
    <row r="3191" spans="1:9" ht="15.75">
      <c r="A3191" s="3"/>
      <c r="B3191" s="3"/>
      <c r="C3191" s="1514" t="s">
        <v>831</v>
      </c>
      <c r="D3191" s="1016" t="s">
        <v>29</v>
      </c>
      <c r="E3191" s="1148" t="s">
        <v>692</v>
      </c>
      <c r="F3191" s="1283"/>
      <c r="G3191" s="1501"/>
      <c r="H3191" s="1502"/>
      <c r="I3191" s="1503"/>
    </row>
    <row r="3192" spans="1:9" ht="15.75">
      <c r="A3192" s="3"/>
      <c r="B3192" s="3"/>
      <c r="C3192" s="1505"/>
      <c r="D3192" s="29">
        <v>1</v>
      </c>
      <c r="E3192" s="1003" t="s">
        <v>665</v>
      </c>
      <c r="F3192" s="1011">
        <v>48490</v>
      </c>
      <c r="G3192" s="1011"/>
      <c r="H3192" s="1002"/>
      <c r="I3192" s="1016"/>
    </row>
    <row r="3193" spans="1:9" ht="24">
      <c r="A3193" s="3"/>
      <c r="B3193" s="3"/>
      <c r="C3193" s="1505"/>
      <c r="D3193" s="1004">
        <v>1001</v>
      </c>
      <c r="E3193" s="1003" t="s">
        <v>31</v>
      </c>
      <c r="F3193" s="1011">
        <v>6650</v>
      </c>
      <c r="G3193" s="1011"/>
      <c r="H3193" s="1002"/>
      <c r="I3193" s="117"/>
    </row>
    <row r="3194" spans="1:9" ht="24">
      <c r="A3194" s="3"/>
      <c r="B3194" s="3"/>
      <c r="C3194" s="1505"/>
      <c r="D3194" s="1004">
        <v>1810</v>
      </c>
      <c r="E3194" s="1003" t="s">
        <v>595</v>
      </c>
      <c r="F3194" s="1011">
        <v>69315</v>
      </c>
      <c r="G3194" s="1011"/>
      <c r="H3194" s="1002"/>
      <c r="I3194" s="117"/>
    </row>
    <row r="3195" spans="1:9" ht="24">
      <c r="A3195" s="3"/>
      <c r="B3195" s="3"/>
      <c r="C3195" s="1505"/>
      <c r="D3195" s="1004">
        <v>1947</v>
      </c>
      <c r="E3195" s="1003" t="s">
        <v>73</v>
      </c>
      <c r="F3195" s="1011">
        <v>1848</v>
      </c>
      <c r="G3195" s="1011"/>
      <c r="H3195" s="1002"/>
      <c r="I3195" s="117"/>
    </row>
    <row r="3196" spans="1:9" ht="24">
      <c r="A3196" s="3"/>
      <c r="B3196" s="3"/>
      <c r="C3196" s="1505"/>
      <c r="D3196" s="1004">
        <v>1978</v>
      </c>
      <c r="E3196" s="1003" t="s">
        <v>74</v>
      </c>
      <c r="F3196" s="1011">
        <v>15000</v>
      </c>
      <c r="G3196" s="1011"/>
      <c r="H3196" s="1002"/>
      <c r="I3196" s="117"/>
    </row>
    <row r="3197" spans="1:9" ht="24">
      <c r="A3197" s="3"/>
      <c r="B3197" s="3"/>
      <c r="C3197" s="1505"/>
      <c r="D3197" s="1004">
        <v>2363</v>
      </c>
      <c r="E3197" s="1003" t="s">
        <v>72</v>
      </c>
      <c r="F3197" s="1011">
        <v>15000</v>
      </c>
      <c r="G3197" s="1011"/>
      <c r="H3197" s="1002"/>
      <c r="I3197" s="117"/>
    </row>
    <row r="3198" spans="1:9" ht="24">
      <c r="A3198" s="3"/>
      <c r="B3198" s="3"/>
      <c r="C3198" s="1505"/>
      <c r="D3198" s="1004">
        <v>2379</v>
      </c>
      <c r="E3198" s="1003" t="s">
        <v>647</v>
      </c>
      <c r="F3198" s="1011">
        <v>13505</v>
      </c>
      <c r="G3198" s="1011"/>
      <c r="H3198" s="1002"/>
      <c r="I3198" s="117"/>
    </row>
    <row r="3199" spans="1:9" ht="24">
      <c r="A3199" s="3"/>
      <c r="B3199" s="3"/>
      <c r="C3199" s="1505"/>
      <c r="D3199" s="1004"/>
      <c r="E3199" s="1003"/>
      <c r="F3199" s="1011"/>
      <c r="G3199" s="1011"/>
      <c r="H3199" s="1002"/>
      <c r="I3199" s="117"/>
    </row>
    <row r="3200" spans="1:9" ht="24">
      <c r="A3200" s="3"/>
      <c r="B3200" s="3"/>
      <c r="C3200" s="1505"/>
      <c r="D3200" s="1004"/>
      <c r="E3200" s="1003"/>
      <c r="F3200" s="1011"/>
      <c r="G3200" s="1011"/>
      <c r="H3200" s="1002"/>
      <c r="I3200" s="117"/>
    </row>
    <row r="3201" spans="1:9" ht="24">
      <c r="A3201" s="3"/>
      <c r="B3201" s="3"/>
      <c r="C3201" s="1505"/>
      <c r="D3201" s="1004"/>
      <c r="E3201" s="1003"/>
      <c r="F3201" s="1011"/>
      <c r="G3201" s="1011"/>
      <c r="H3201" s="1002"/>
      <c r="I3201" s="117"/>
    </row>
    <row r="3202" spans="1:9" ht="15.75">
      <c r="A3202" s="3"/>
      <c r="B3202" s="3"/>
      <c r="C3202" s="1506"/>
      <c r="D3202" s="1004"/>
      <c r="E3202" s="1003"/>
      <c r="F3202" s="1011"/>
      <c r="G3202" s="1011"/>
      <c r="H3202" s="1002"/>
      <c r="I3202" s="1016"/>
    </row>
    <row r="3203" spans="1:9" ht="15.75">
      <c r="A3203" s="3"/>
      <c r="B3203" s="3"/>
      <c r="C3203" s="7"/>
      <c r="D3203" s="1004"/>
      <c r="E3203" s="1005"/>
      <c r="F3203" s="1017"/>
      <c r="G3203" s="1017"/>
      <c r="H3203" s="1507"/>
      <c r="I3203" s="1508"/>
    </row>
    <row r="3204" spans="1:9" ht="15.75">
      <c r="A3204" s="15"/>
      <c r="B3204" s="15"/>
      <c r="C3204" s="167"/>
      <c r="D3204" s="1025"/>
      <c r="E3204" s="169"/>
      <c r="F3204" s="170"/>
      <c r="G3204" s="170"/>
      <c r="H3204" s="171"/>
      <c r="I3204" s="167"/>
    </row>
    <row r="3206" spans="1:9" ht="18.75">
      <c r="A3206" s="1140" t="s">
        <v>12</v>
      </c>
      <c r="B3206" s="1140"/>
      <c r="C3206" s="1140"/>
      <c r="D3206" s="1141" t="s">
        <v>588</v>
      </c>
      <c r="E3206" s="1141"/>
      <c r="F3206" s="1141"/>
      <c r="G3206" s="1012" t="s">
        <v>13</v>
      </c>
      <c r="H3206" s="1012"/>
      <c r="I3206" s="1012"/>
    </row>
    <row r="3207" spans="1:9" ht="65.25" customHeight="1">
      <c r="A3207" s="1510" t="s">
        <v>729</v>
      </c>
      <c r="B3207" s="1510"/>
      <c r="C3207" s="1510"/>
      <c r="D3207" s="1510"/>
      <c r="E3207" s="1510"/>
      <c r="F3207" s="1510"/>
      <c r="G3207" s="1510"/>
      <c r="H3207" s="1510"/>
      <c r="I3207" s="1510"/>
    </row>
    <row r="3208" spans="1:9" ht="15.75">
      <c r="A3208" s="1160" t="s">
        <v>23</v>
      </c>
      <c r="B3208" s="1160"/>
      <c r="C3208" s="166">
        <v>45401</v>
      </c>
      <c r="D3208" s="10"/>
      <c r="E3208" s="1206" t="s">
        <v>21</v>
      </c>
      <c r="F3208" s="1206"/>
      <c r="G3208" s="1219"/>
      <c r="H3208" s="1219"/>
      <c r="I3208" s="1219"/>
    </row>
    <row r="3209" spans="1:9" ht="15.75">
      <c r="A3209" s="1213" t="s">
        <v>26</v>
      </c>
      <c r="B3209" s="1213"/>
      <c r="C3209" s="1013" t="s">
        <v>27</v>
      </c>
      <c r="D3209" s="12"/>
      <c r="E3209" s="1213" t="s">
        <v>20</v>
      </c>
      <c r="F3209" s="1213"/>
      <c r="G3209" s="1511">
        <v>45383</v>
      </c>
      <c r="H3209" s="1511"/>
      <c r="I3209" s="1511"/>
    </row>
    <row r="3210" spans="1:9" ht="15.75">
      <c r="A3210" s="1213" t="s">
        <v>15</v>
      </c>
      <c r="B3210" s="1213"/>
      <c r="C3210" s="1013" t="s">
        <v>17</v>
      </c>
      <c r="D3210" s="12"/>
      <c r="E3210" s="1214" t="s">
        <v>18</v>
      </c>
      <c r="F3210" s="1215"/>
      <c r="G3210" s="1184" t="s">
        <v>818</v>
      </c>
      <c r="H3210" s="1184"/>
      <c r="I3210" s="1184"/>
    </row>
    <row r="3211" spans="1:9" ht="15.75">
      <c r="A3211" s="1213" t="s">
        <v>16</v>
      </c>
      <c r="B3211" s="1213"/>
      <c r="C3211" s="1013">
        <v>90021108</v>
      </c>
      <c r="D3211" s="10"/>
      <c r="E3211" s="1206" t="s">
        <v>19</v>
      </c>
      <c r="F3211" s="1206"/>
      <c r="G3211" s="1191" t="s">
        <v>817</v>
      </c>
      <c r="H3211" s="1191"/>
      <c r="I3211" s="1191"/>
    </row>
    <row r="3212" spans="1:9" ht="15.75">
      <c r="A3212" s="1184" t="s">
        <v>0</v>
      </c>
      <c r="B3212" s="1184"/>
      <c r="C3212" s="33"/>
      <c r="D3212" s="8"/>
      <c r="E3212" s="1018" t="s">
        <v>22</v>
      </c>
      <c r="F3212" s="1013" t="s">
        <v>37</v>
      </c>
      <c r="G3212" s="1018" t="s">
        <v>179</v>
      </c>
      <c r="H3212" s="1282" t="s">
        <v>175</v>
      </c>
      <c r="I3212" s="1282"/>
    </row>
    <row r="3213" spans="1:9" ht="15.75">
      <c r="A3213" s="1151" t="s">
        <v>1</v>
      </c>
      <c r="B3213" s="1153"/>
      <c r="C3213" s="1154"/>
      <c r="D3213" s="1512" t="s">
        <v>2</v>
      </c>
      <c r="E3213" s="1512"/>
      <c r="F3213" s="1512"/>
      <c r="G3213" s="1512"/>
      <c r="H3213" s="1513" t="s">
        <v>10</v>
      </c>
      <c r="I3213" s="1513" t="s">
        <v>11</v>
      </c>
    </row>
    <row r="3214" spans="1:9" ht="15.75">
      <c r="A3214" s="1161" t="s">
        <v>3</v>
      </c>
      <c r="B3214" s="1161" t="s">
        <v>4</v>
      </c>
      <c r="C3214" s="1163" t="s">
        <v>5</v>
      </c>
      <c r="D3214" s="1401" t="s">
        <v>6</v>
      </c>
      <c r="E3214" s="1184" t="s">
        <v>7</v>
      </c>
      <c r="F3214" s="1184"/>
      <c r="G3214" s="1184"/>
      <c r="H3214" s="1513"/>
      <c r="I3214" s="1513"/>
    </row>
    <row r="3215" spans="1:9" ht="15.75">
      <c r="A3215" s="1162"/>
      <c r="B3215" s="1162"/>
      <c r="C3215" s="1164"/>
      <c r="D3215" s="1191"/>
      <c r="E3215" s="1184" t="s">
        <v>8</v>
      </c>
      <c r="F3215" s="1184"/>
      <c r="G3215" s="98" t="s">
        <v>9</v>
      </c>
      <c r="H3215" s="1513"/>
      <c r="I3215" s="1513"/>
    </row>
    <row r="3216" spans="1:9" ht="15.75">
      <c r="A3216" s="1008"/>
      <c r="B3216" s="1008"/>
      <c r="C3216" s="1013"/>
      <c r="D3216" s="1016"/>
      <c r="E3216" s="98"/>
      <c r="F3216" s="98"/>
      <c r="G3216" s="1499"/>
      <c r="H3216" s="1190"/>
      <c r="I3216" s="1500"/>
    </row>
    <row r="3217" spans="1:9" ht="15.75">
      <c r="A3217" s="3"/>
      <c r="B3217" s="3"/>
      <c r="C3217" s="1514" t="s">
        <v>831</v>
      </c>
      <c r="D3217" s="1016" t="s">
        <v>29</v>
      </c>
      <c r="E3217" s="1148" t="s">
        <v>692</v>
      </c>
      <c r="F3217" s="1283"/>
      <c r="G3217" s="1501"/>
      <c r="H3217" s="1502"/>
      <c r="I3217" s="1503"/>
    </row>
    <row r="3218" spans="1:9" ht="15.75">
      <c r="A3218" s="3"/>
      <c r="B3218" s="3"/>
      <c r="C3218" s="1505"/>
      <c r="D3218" s="29">
        <v>1</v>
      </c>
      <c r="E3218" s="1003" t="s">
        <v>665</v>
      </c>
      <c r="F3218" s="1011">
        <v>48490</v>
      </c>
      <c r="G3218" s="1011"/>
      <c r="H3218" s="1002"/>
      <c r="I3218" s="1016"/>
    </row>
    <row r="3219" spans="1:9" ht="24">
      <c r="A3219" s="3"/>
      <c r="B3219" s="3"/>
      <c r="C3219" s="1505"/>
      <c r="D3219" s="1004">
        <v>1001</v>
      </c>
      <c r="E3219" s="1003" t="s">
        <v>31</v>
      </c>
      <c r="F3219" s="1011">
        <v>6650</v>
      </c>
      <c r="G3219" s="1011"/>
      <c r="H3219" s="1002"/>
      <c r="I3219" s="117"/>
    </row>
    <row r="3220" spans="1:9" ht="24">
      <c r="A3220" s="3"/>
      <c r="B3220" s="3"/>
      <c r="C3220" s="1505"/>
      <c r="D3220" s="1004">
        <v>1810</v>
      </c>
      <c r="E3220" s="1003" t="s">
        <v>595</v>
      </c>
      <c r="F3220" s="1011">
        <v>69315</v>
      </c>
      <c r="G3220" s="1011"/>
      <c r="H3220" s="1002"/>
      <c r="I3220" s="117"/>
    </row>
    <row r="3221" spans="1:9" ht="24">
      <c r="A3221" s="3"/>
      <c r="B3221" s="3"/>
      <c r="C3221" s="1505"/>
      <c r="D3221" s="1004">
        <v>1947</v>
      </c>
      <c r="E3221" s="1003" t="s">
        <v>73</v>
      </c>
      <c r="F3221" s="1011">
        <v>1848</v>
      </c>
      <c r="G3221" s="1011"/>
      <c r="H3221" s="1002"/>
      <c r="I3221" s="117"/>
    </row>
    <row r="3222" spans="1:9" ht="24">
      <c r="A3222" s="3"/>
      <c r="B3222" s="3"/>
      <c r="C3222" s="1505"/>
      <c r="D3222" s="1004">
        <v>1978</v>
      </c>
      <c r="E3222" s="1003" t="s">
        <v>74</v>
      </c>
      <c r="F3222" s="1011">
        <v>15000</v>
      </c>
      <c r="G3222" s="1011"/>
      <c r="H3222" s="1002"/>
      <c r="I3222" s="117"/>
    </row>
    <row r="3223" spans="1:9" ht="24">
      <c r="A3223" s="3"/>
      <c r="B3223" s="3"/>
      <c r="C3223" s="1505"/>
      <c r="D3223" s="1004">
        <v>2363</v>
      </c>
      <c r="E3223" s="1003" t="s">
        <v>72</v>
      </c>
      <c r="F3223" s="1011">
        <v>15000</v>
      </c>
      <c r="G3223" s="1011"/>
      <c r="H3223" s="1002"/>
      <c r="I3223" s="117"/>
    </row>
    <row r="3224" spans="1:9" ht="24">
      <c r="A3224" s="3"/>
      <c r="B3224" s="3"/>
      <c r="C3224" s="1505"/>
      <c r="D3224" s="1004">
        <v>2379</v>
      </c>
      <c r="E3224" s="1003" t="s">
        <v>647</v>
      </c>
      <c r="F3224" s="1011">
        <v>13505</v>
      </c>
      <c r="G3224" s="1011"/>
      <c r="H3224" s="1002"/>
      <c r="I3224" s="117"/>
    </row>
    <row r="3225" spans="1:9" ht="24">
      <c r="A3225" s="3"/>
      <c r="B3225" s="3"/>
      <c r="C3225" s="1505"/>
      <c r="D3225" s="1004"/>
      <c r="E3225" s="1003"/>
      <c r="F3225" s="1011"/>
      <c r="G3225" s="1011"/>
      <c r="H3225" s="1002"/>
      <c r="I3225" s="117"/>
    </row>
    <row r="3226" spans="1:9" ht="24">
      <c r="A3226" s="3"/>
      <c r="B3226" s="3"/>
      <c r="C3226" s="1505"/>
      <c r="D3226" s="1004"/>
      <c r="E3226" s="1003"/>
      <c r="F3226" s="1011"/>
      <c r="G3226" s="1011"/>
      <c r="H3226" s="1002"/>
      <c r="I3226" s="117"/>
    </row>
    <row r="3227" spans="1:9" ht="24">
      <c r="A3227" s="3"/>
      <c r="B3227" s="3"/>
      <c r="C3227" s="1505"/>
      <c r="D3227" s="1004"/>
      <c r="E3227" s="1003"/>
      <c r="F3227" s="1011"/>
      <c r="G3227" s="1011"/>
      <c r="H3227" s="1002"/>
      <c r="I3227" s="117"/>
    </row>
    <row r="3228" spans="1:9" ht="15.75">
      <c r="A3228" s="3"/>
      <c r="B3228" s="3"/>
      <c r="C3228" s="1506"/>
      <c r="D3228" s="1004"/>
      <c r="E3228" s="1003"/>
      <c r="F3228" s="1011"/>
      <c r="G3228" s="1011"/>
      <c r="H3228" s="1002"/>
      <c r="I3228" s="1016"/>
    </row>
    <row r="3229" spans="1:9" ht="15.75">
      <c r="A3229" s="3"/>
      <c r="B3229" s="3"/>
      <c r="C3229" s="7"/>
      <c r="D3229" s="1004"/>
      <c r="E3229" s="1005"/>
      <c r="F3229" s="1017"/>
      <c r="G3229" s="1017"/>
      <c r="H3229" s="1507"/>
      <c r="I3229" s="1508"/>
    </row>
    <row r="3230" spans="1:9" ht="15.75">
      <c r="A3230" s="15"/>
      <c r="B3230" s="15"/>
      <c r="C3230" s="167"/>
      <c r="D3230" s="1025"/>
      <c r="E3230" s="169"/>
      <c r="F3230" s="170"/>
      <c r="G3230" s="170"/>
      <c r="H3230" s="171"/>
      <c r="I3230" s="167"/>
    </row>
    <row r="3232" spans="1:9" ht="18.75">
      <c r="A3232" s="1140" t="s">
        <v>12</v>
      </c>
      <c r="B3232" s="1140"/>
      <c r="C3232" s="1140"/>
      <c r="D3232" s="1141" t="s">
        <v>588</v>
      </c>
      <c r="E3232" s="1141"/>
      <c r="F3232" s="1141"/>
      <c r="G3232" s="1012" t="s">
        <v>13</v>
      </c>
      <c r="H3232" s="1012"/>
      <c r="I3232" s="1012"/>
    </row>
    <row r="3233" spans="1:9" ht="67.5" customHeight="1">
      <c r="A3233" s="1510" t="s">
        <v>729</v>
      </c>
      <c r="B3233" s="1510"/>
      <c r="C3233" s="1510"/>
      <c r="D3233" s="1510"/>
      <c r="E3233" s="1510"/>
      <c r="F3233" s="1510"/>
      <c r="G3233" s="1510"/>
      <c r="H3233" s="1510"/>
      <c r="I3233" s="1510"/>
    </row>
    <row r="3234" spans="1:9" ht="15.75">
      <c r="A3234" s="1160" t="s">
        <v>23</v>
      </c>
      <c r="B3234" s="1160"/>
      <c r="C3234" s="166">
        <v>45401</v>
      </c>
      <c r="D3234" s="10"/>
      <c r="E3234" s="1206" t="s">
        <v>21</v>
      </c>
      <c r="F3234" s="1206"/>
      <c r="G3234" s="1219"/>
      <c r="H3234" s="1219"/>
      <c r="I3234" s="1219"/>
    </row>
    <row r="3235" spans="1:9" ht="15.75">
      <c r="A3235" s="1213" t="s">
        <v>26</v>
      </c>
      <c r="B3235" s="1213"/>
      <c r="C3235" s="1013" t="s">
        <v>27</v>
      </c>
      <c r="D3235" s="12"/>
      <c r="E3235" s="1213" t="s">
        <v>20</v>
      </c>
      <c r="F3235" s="1213"/>
      <c r="G3235" s="1511">
        <v>45383</v>
      </c>
      <c r="H3235" s="1511"/>
      <c r="I3235" s="1511"/>
    </row>
    <row r="3236" spans="1:9" ht="15.75">
      <c r="A3236" s="1213" t="s">
        <v>15</v>
      </c>
      <c r="B3236" s="1213"/>
      <c r="C3236" s="1013" t="s">
        <v>17</v>
      </c>
      <c r="D3236" s="12"/>
      <c r="E3236" s="1214" t="s">
        <v>18</v>
      </c>
      <c r="F3236" s="1215"/>
      <c r="G3236" s="1184" t="s">
        <v>819</v>
      </c>
      <c r="H3236" s="1184"/>
      <c r="I3236" s="1184"/>
    </row>
    <row r="3237" spans="1:9" ht="15.75">
      <c r="A3237" s="1213" t="s">
        <v>16</v>
      </c>
      <c r="B3237" s="1213"/>
      <c r="C3237" s="1013">
        <v>90067140</v>
      </c>
      <c r="D3237" s="10"/>
      <c r="E3237" s="1206" t="s">
        <v>19</v>
      </c>
      <c r="F3237" s="1206"/>
      <c r="G3237" s="1191" t="s">
        <v>817</v>
      </c>
      <c r="H3237" s="1191"/>
      <c r="I3237" s="1191"/>
    </row>
    <row r="3238" spans="1:9" ht="15.75">
      <c r="A3238" s="1184" t="s">
        <v>0</v>
      </c>
      <c r="B3238" s="1184"/>
      <c r="C3238" s="33"/>
      <c r="D3238" s="8"/>
      <c r="E3238" s="1018" t="s">
        <v>22</v>
      </c>
      <c r="F3238" s="1013" t="s">
        <v>37</v>
      </c>
      <c r="G3238" s="1018" t="s">
        <v>179</v>
      </c>
      <c r="H3238" s="1282" t="s">
        <v>175</v>
      </c>
      <c r="I3238" s="1282"/>
    </row>
    <row r="3239" spans="1:9" ht="15.75">
      <c r="A3239" s="1151" t="s">
        <v>1</v>
      </c>
      <c r="B3239" s="1153"/>
      <c r="C3239" s="1154"/>
      <c r="D3239" s="1512" t="s">
        <v>2</v>
      </c>
      <c r="E3239" s="1512"/>
      <c r="F3239" s="1512"/>
      <c r="G3239" s="1512"/>
      <c r="H3239" s="1513" t="s">
        <v>10</v>
      </c>
      <c r="I3239" s="1513" t="s">
        <v>11</v>
      </c>
    </row>
    <row r="3240" spans="1:9" ht="15.75">
      <c r="A3240" s="1161" t="s">
        <v>3</v>
      </c>
      <c r="B3240" s="1161" t="s">
        <v>4</v>
      </c>
      <c r="C3240" s="1163" t="s">
        <v>5</v>
      </c>
      <c r="D3240" s="1401" t="s">
        <v>6</v>
      </c>
      <c r="E3240" s="1184" t="s">
        <v>7</v>
      </c>
      <c r="F3240" s="1184"/>
      <c r="G3240" s="1184"/>
      <c r="H3240" s="1513"/>
      <c r="I3240" s="1513"/>
    </row>
    <row r="3241" spans="1:9" ht="15.75">
      <c r="A3241" s="1162"/>
      <c r="B3241" s="1162"/>
      <c r="C3241" s="1164"/>
      <c r="D3241" s="1191"/>
      <c r="E3241" s="1184" t="s">
        <v>8</v>
      </c>
      <c r="F3241" s="1184"/>
      <c r="G3241" s="98" t="s">
        <v>9</v>
      </c>
      <c r="H3241" s="1513"/>
      <c r="I3241" s="1513"/>
    </row>
    <row r="3242" spans="1:9" ht="15.75">
      <c r="A3242" s="1008"/>
      <c r="B3242" s="1008"/>
      <c r="C3242" s="1013"/>
      <c r="D3242" s="1016"/>
      <c r="E3242" s="98"/>
      <c r="F3242" s="98"/>
      <c r="G3242" s="1499"/>
      <c r="H3242" s="1190"/>
      <c r="I3242" s="1500"/>
    </row>
    <row r="3243" spans="1:9" ht="15.75">
      <c r="A3243" s="3"/>
      <c r="B3243" s="3"/>
      <c r="C3243" s="1514" t="s">
        <v>831</v>
      </c>
      <c r="D3243" s="1016" t="s">
        <v>29</v>
      </c>
      <c r="E3243" s="1148" t="s">
        <v>692</v>
      </c>
      <c r="F3243" s="1283"/>
      <c r="G3243" s="1501"/>
      <c r="H3243" s="1502"/>
      <c r="I3243" s="1503"/>
    </row>
    <row r="3244" spans="1:9" ht="15.75">
      <c r="A3244" s="3"/>
      <c r="B3244" s="3"/>
      <c r="C3244" s="1505"/>
      <c r="D3244" s="29">
        <v>1</v>
      </c>
      <c r="E3244" s="1003" t="s">
        <v>665</v>
      </c>
      <c r="F3244" s="1011">
        <v>48490</v>
      </c>
      <c r="G3244" s="1011"/>
      <c r="H3244" s="1002"/>
      <c r="I3244" s="1016"/>
    </row>
    <row r="3245" spans="1:9" ht="24">
      <c r="A3245" s="3"/>
      <c r="B3245" s="3"/>
      <c r="C3245" s="1505"/>
      <c r="D3245" s="1004">
        <v>1001</v>
      </c>
      <c r="E3245" s="1003" t="s">
        <v>31</v>
      </c>
      <c r="F3245" s="1011">
        <v>6650</v>
      </c>
      <c r="G3245" s="1011"/>
      <c r="H3245" s="1002"/>
      <c r="I3245" s="117"/>
    </row>
    <row r="3246" spans="1:9" ht="24">
      <c r="A3246" s="3"/>
      <c r="B3246" s="3"/>
      <c r="C3246" s="1505"/>
      <c r="D3246" s="1004">
        <v>1810</v>
      </c>
      <c r="E3246" s="1003" t="s">
        <v>595</v>
      </c>
      <c r="F3246" s="1011">
        <v>69315</v>
      </c>
      <c r="G3246" s="1011"/>
      <c r="H3246" s="1002"/>
      <c r="I3246" s="117"/>
    </row>
    <row r="3247" spans="1:9" ht="24">
      <c r="A3247" s="3"/>
      <c r="B3247" s="3"/>
      <c r="C3247" s="1505"/>
      <c r="D3247" s="1004">
        <v>1947</v>
      </c>
      <c r="E3247" s="1003" t="s">
        <v>73</v>
      </c>
      <c r="F3247" s="1011">
        <v>1848</v>
      </c>
      <c r="G3247" s="1011"/>
      <c r="H3247" s="1002"/>
      <c r="I3247" s="117"/>
    </row>
    <row r="3248" spans="1:9" ht="24">
      <c r="A3248" s="3"/>
      <c r="B3248" s="3"/>
      <c r="C3248" s="1505"/>
      <c r="D3248" s="1004">
        <v>1978</v>
      </c>
      <c r="E3248" s="1003" t="s">
        <v>74</v>
      </c>
      <c r="F3248" s="1011">
        <v>15000</v>
      </c>
      <c r="G3248" s="1011"/>
      <c r="H3248" s="1002"/>
      <c r="I3248" s="117"/>
    </row>
    <row r="3249" spans="1:9" ht="24">
      <c r="A3249" s="3"/>
      <c r="B3249" s="3"/>
      <c r="C3249" s="1505"/>
      <c r="D3249" s="1004">
        <v>2363</v>
      </c>
      <c r="E3249" s="1003" t="s">
        <v>72</v>
      </c>
      <c r="F3249" s="1011">
        <v>15000</v>
      </c>
      <c r="G3249" s="1011"/>
      <c r="H3249" s="1002"/>
      <c r="I3249" s="117"/>
    </row>
    <row r="3250" spans="1:9" ht="24">
      <c r="A3250" s="3"/>
      <c r="B3250" s="3"/>
      <c r="C3250" s="1505"/>
      <c r="D3250" s="1004">
        <v>2379</v>
      </c>
      <c r="E3250" s="1003" t="s">
        <v>647</v>
      </c>
      <c r="F3250" s="1011">
        <v>13505</v>
      </c>
      <c r="G3250" s="1011"/>
      <c r="H3250" s="1002"/>
      <c r="I3250" s="117"/>
    </row>
    <row r="3251" spans="1:9" ht="24">
      <c r="A3251" s="3"/>
      <c r="B3251" s="3"/>
      <c r="C3251" s="1505"/>
      <c r="D3251" s="1004"/>
      <c r="E3251" s="1003"/>
      <c r="F3251" s="1011"/>
      <c r="G3251" s="1011"/>
      <c r="H3251" s="1002"/>
      <c r="I3251" s="117"/>
    </row>
    <row r="3252" spans="1:9" ht="24">
      <c r="A3252" s="3"/>
      <c r="B3252" s="3"/>
      <c r="C3252" s="1505"/>
      <c r="D3252" s="1004"/>
      <c r="E3252" s="1003"/>
      <c r="F3252" s="1011"/>
      <c r="G3252" s="1011"/>
      <c r="H3252" s="1002"/>
      <c r="I3252" s="117"/>
    </row>
    <row r="3253" spans="1:9" ht="24">
      <c r="A3253" s="3"/>
      <c r="B3253" s="3"/>
      <c r="C3253" s="1505"/>
      <c r="D3253" s="1004"/>
      <c r="E3253" s="1003"/>
      <c r="F3253" s="1011"/>
      <c r="G3253" s="1011"/>
      <c r="H3253" s="1002"/>
      <c r="I3253" s="117"/>
    </row>
    <row r="3254" spans="1:9" ht="15.75">
      <c r="A3254" s="3"/>
      <c r="B3254" s="3"/>
      <c r="C3254" s="1506"/>
      <c r="D3254" s="1004"/>
      <c r="E3254" s="1003"/>
      <c r="F3254" s="1011"/>
      <c r="G3254" s="1011"/>
      <c r="H3254" s="1002"/>
      <c r="I3254" s="1016"/>
    </row>
    <row r="3255" spans="1:9" ht="15.75">
      <c r="A3255" s="3"/>
      <c r="B3255" s="3"/>
      <c r="C3255" s="7"/>
      <c r="D3255" s="1004"/>
      <c r="E3255" s="1005"/>
      <c r="F3255" s="1017"/>
      <c r="G3255" s="1017"/>
      <c r="H3255" s="1507"/>
      <c r="I3255" s="1508"/>
    </row>
    <row r="3256" spans="1:9" ht="15.75">
      <c r="A3256" s="15"/>
      <c r="B3256" s="15"/>
      <c r="C3256" s="167"/>
      <c r="D3256" s="1025"/>
      <c r="E3256" s="169"/>
      <c r="F3256" s="170"/>
      <c r="G3256" s="170"/>
      <c r="H3256" s="171"/>
      <c r="I3256" s="167"/>
    </row>
    <row r="3258" spans="1:9" ht="18.75">
      <c r="A3258" s="1140" t="s">
        <v>12</v>
      </c>
      <c r="B3258" s="1140"/>
      <c r="C3258" s="1140"/>
      <c r="D3258" s="1141" t="s">
        <v>588</v>
      </c>
      <c r="E3258" s="1141"/>
      <c r="F3258" s="1141"/>
      <c r="G3258" s="1012" t="s">
        <v>13</v>
      </c>
      <c r="H3258" s="1012"/>
      <c r="I3258" s="1012"/>
    </row>
    <row r="3259" spans="1:9" ht="67.5" customHeight="1">
      <c r="A3259" s="1510" t="s">
        <v>828</v>
      </c>
      <c r="B3259" s="1510"/>
      <c r="C3259" s="1510"/>
      <c r="D3259" s="1510"/>
      <c r="E3259" s="1510"/>
      <c r="F3259" s="1510"/>
      <c r="G3259" s="1510"/>
      <c r="H3259" s="1510"/>
      <c r="I3259" s="1510"/>
    </row>
    <row r="3260" spans="1:9" ht="15.75">
      <c r="A3260" s="1160" t="s">
        <v>23</v>
      </c>
      <c r="B3260" s="1160"/>
      <c r="C3260" s="166">
        <v>45401</v>
      </c>
      <c r="D3260" s="10"/>
      <c r="E3260" s="1206" t="s">
        <v>21</v>
      </c>
      <c r="F3260" s="1206"/>
      <c r="G3260" s="1219"/>
      <c r="H3260" s="1219"/>
      <c r="I3260" s="1219"/>
    </row>
    <row r="3261" spans="1:9" ht="15.75">
      <c r="A3261" s="1213" t="s">
        <v>26</v>
      </c>
      <c r="B3261" s="1213"/>
      <c r="C3261" s="1013" t="s">
        <v>27</v>
      </c>
      <c r="D3261" s="12"/>
      <c r="E3261" s="1213" t="s">
        <v>20</v>
      </c>
      <c r="F3261" s="1213"/>
      <c r="G3261" s="1511">
        <v>45383</v>
      </c>
      <c r="H3261" s="1511"/>
      <c r="I3261" s="1511"/>
    </row>
    <row r="3262" spans="1:9" ht="15.75">
      <c r="A3262" s="1213" t="s">
        <v>15</v>
      </c>
      <c r="B3262" s="1213"/>
      <c r="C3262" s="1013" t="s">
        <v>17</v>
      </c>
      <c r="D3262" s="12"/>
      <c r="E3262" s="1214" t="s">
        <v>18</v>
      </c>
      <c r="F3262" s="1215"/>
      <c r="G3262" s="1184" t="s">
        <v>820</v>
      </c>
      <c r="H3262" s="1184"/>
      <c r="I3262" s="1184"/>
    </row>
    <row r="3263" spans="1:9" ht="15.75">
      <c r="A3263" s="1213" t="s">
        <v>16</v>
      </c>
      <c r="B3263" s="1213"/>
      <c r="C3263" s="1013">
        <v>90096921</v>
      </c>
      <c r="D3263" s="10"/>
      <c r="E3263" s="1206" t="s">
        <v>19</v>
      </c>
      <c r="F3263" s="1206"/>
      <c r="G3263" s="1191" t="s">
        <v>817</v>
      </c>
      <c r="H3263" s="1191"/>
      <c r="I3263" s="1191"/>
    </row>
    <row r="3264" spans="1:9" ht="15.75">
      <c r="A3264" s="1184" t="s">
        <v>0</v>
      </c>
      <c r="B3264" s="1184"/>
      <c r="C3264" s="33"/>
      <c r="D3264" s="8"/>
      <c r="E3264" s="1018" t="s">
        <v>22</v>
      </c>
      <c r="F3264" s="1013" t="s">
        <v>37</v>
      </c>
      <c r="G3264" s="1018" t="s">
        <v>179</v>
      </c>
      <c r="H3264" s="1282" t="s">
        <v>175</v>
      </c>
      <c r="I3264" s="1282"/>
    </row>
    <row r="3265" spans="1:9" ht="15.75">
      <c r="A3265" s="1151" t="s">
        <v>1</v>
      </c>
      <c r="B3265" s="1153"/>
      <c r="C3265" s="1154"/>
      <c r="D3265" s="1512" t="s">
        <v>2</v>
      </c>
      <c r="E3265" s="1512"/>
      <c r="F3265" s="1512"/>
      <c r="G3265" s="1512"/>
      <c r="H3265" s="1513" t="s">
        <v>10</v>
      </c>
      <c r="I3265" s="1513" t="s">
        <v>11</v>
      </c>
    </row>
    <row r="3266" spans="1:9" ht="15.75">
      <c r="A3266" s="1161" t="s">
        <v>3</v>
      </c>
      <c r="B3266" s="1161" t="s">
        <v>4</v>
      </c>
      <c r="C3266" s="1163" t="s">
        <v>5</v>
      </c>
      <c r="D3266" s="1401" t="s">
        <v>6</v>
      </c>
      <c r="E3266" s="1184" t="s">
        <v>7</v>
      </c>
      <c r="F3266" s="1184"/>
      <c r="G3266" s="1184"/>
      <c r="H3266" s="1513"/>
      <c r="I3266" s="1513"/>
    </row>
    <row r="3267" spans="1:9" ht="15.75">
      <c r="A3267" s="1162"/>
      <c r="B3267" s="1162"/>
      <c r="C3267" s="1164"/>
      <c r="D3267" s="1191"/>
      <c r="E3267" s="1184" t="s">
        <v>8</v>
      </c>
      <c r="F3267" s="1184"/>
      <c r="G3267" s="98" t="s">
        <v>9</v>
      </c>
      <c r="H3267" s="1513"/>
      <c r="I3267" s="1513"/>
    </row>
    <row r="3268" spans="1:9" ht="15.75">
      <c r="A3268" s="1008"/>
      <c r="B3268" s="1008"/>
      <c r="C3268" s="1013"/>
      <c r="D3268" s="1016"/>
      <c r="E3268" s="98"/>
      <c r="F3268" s="98"/>
      <c r="G3268" s="1499"/>
      <c r="H3268" s="1190"/>
      <c r="I3268" s="1500"/>
    </row>
    <row r="3269" spans="1:9" ht="15.75">
      <c r="A3269" s="3"/>
      <c r="B3269" s="3"/>
      <c r="C3269" s="1514" t="s">
        <v>830</v>
      </c>
      <c r="D3269" s="1016" t="s">
        <v>29</v>
      </c>
      <c r="E3269" s="1148" t="s">
        <v>692</v>
      </c>
      <c r="F3269" s="1283"/>
      <c r="G3269" s="1501"/>
      <c r="H3269" s="1502"/>
      <c r="I3269" s="1503"/>
    </row>
    <row r="3270" spans="1:9" ht="15.75">
      <c r="A3270" s="3"/>
      <c r="B3270" s="3"/>
      <c r="C3270" s="1505"/>
      <c r="D3270" s="29">
        <v>1</v>
      </c>
      <c r="E3270" s="1003" t="s">
        <v>665</v>
      </c>
      <c r="F3270" s="1011">
        <v>48490</v>
      </c>
      <c r="G3270" s="1011"/>
      <c r="H3270" s="1002"/>
      <c r="I3270" s="1016"/>
    </row>
    <row r="3271" spans="1:9" ht="24">
      <c r="A3271" s="3"/>
      <c r="B3271" s="3"/>
      <c r="C3271" s="1505"/>
      <c r="D3271" s="1004">
        <v>1001</v>
      </c>
      <c r="E3271" s="1003" t="s">
        <v>31</v>
      </c>
      <c r="F3271" s="1011">
        <v>6650</v>
      </c>
      <c r="G3271" s="1011"/>
      <c r="H3271" s="1002"/>
      <c r="I3271" s="117"/>
    </row>
    <row r="3272" spans="1:9" ht="24">
      <c r="A3272" s="3"/>
      <c r="B3272" s="3"/>
      <c r="C3272" s="1505"/>
      <c r="D3272" s="1004">
        <v>1810</v>
      </c>
      <c r="E3272" s="1003" t="s">
        <v>595</v>
      </c>
      <c r="F3272" s="1011">
        <v>69315</v>
      </c>
      <c r="G3272" s="1011"/>
      <c r="H3272" s="1002"/>
      <c r="I3272" s="117"/>
    </row>
    <row r="3273" spans="1:9" ht="24">
      <c r="A3273" s="3"/>
      <c r="B3273" s="3"/>
      <c r="C3273" s="1505"/>
      <c r="D3273" s="1004">
        <v>1947</v>
      </c>
      <c r="E3273" s="1003" t="s">
        <v>73</v>
      </c>
      <c r="F3273" s="1011">
        <v>1848</v>
      </c>
      <c r="G3273" s="1011"/>
      <c r="H3273" s="1002"/>
      <c r="I3273" s="117"/>
    </row>
    <row r="3274" spans="1:9" ht="24">
      <c r="A3274" s="3"/>
      <c r="B3274" s="3"/>
      <c r="C3274" s="1505"/>
      <c r="D3274" s="1004">
        <v>1978</v>
      </c>
      <c r="E3274" s="1003" t="s">
        <v>74</v>
      </c>
      <c r="F3274" s="1011">
        <v>15000</v>
      </c>
      <c r="G3274" s="1011"/>
      <c r="H3274" s="1002"/>
      <c r="I3274" s="117"/>
    </row>
    <row r="3275" spans="1:9" ht="24">
      <c r="A3275" s="3"/>
      <c r="B3275" s="3"/>
      <c r="C3275" s="1505"/>
      <c r="D3275" s="1004">
        <v>2363</v>
      </c>
      <c r="E3275" s="1003" t="s">
        <v>72</v>
      </c>
      <c r="F3275" s="1011">
        <v>15000</v>
      </c>
      <c r="G3275" s="1011"/>
      <c r="H3275" s="1002"/>
      <c r="I3275" s="117"/>
    </row>
    <row r="3276" spans="1:9" ht="24">
      <c r="A3276" s="3"/>
      <c r="B3276" s="3"/>
      <c r="C3276" s="1505"/>
      <c r="D3276" s="1004">
        <v>2379</v>
      </c>
      <c r="E3276" s="1003" t="s">
        <v>647</v>
      </c>
      <c r="F3276" s="1011">
        <v>13505</v>
      </c>
      <c r="G3276" s="1011"/>
      <c r="H3276" s="1002"/>
      <c r="I3276" s="117"/>
    </row>
    <row r="3277" spans="1:9" ht="24">
      <c r="A3277" s="3"/>
      <c r="B3277" s="3"/>
      <c r="C3277" s="1505"/>
      <c r="D3277" s="1004"/>
      <c r="E3277" s="1003"/>
      <c r="F3277" s="1011"/>
      <c r="G3277" s="1011"/>
      <c r="H3277" s="1002"/>
      <c r="I3277" s="117"/>
    </row>
    <row r="3278" spans="1:9" ht="24">
      <c r="A3278" s="3"/>
      <c r="B3278" s="3"/>
      <c r="C3278" s="1505"/>
      <c r="D3278" s="1004"/>
      <c r="E3278" s="1003"/>
      <c r="F3278" s="1011"/>
      <c r="G3278" s="1011"/>
      <c r="H3278" s="1002"/>
      <c r="I3278" s="117"/>
    </row>
    <row r="3279" spans="1:9" ht="24">
      <c r="A3279" s="3"/>
      <c r="B3279" s="3"/>
      <c r="C3279" s="1505"/>
      <c r="D3279" s="1004"/>
      <c r="E3279" s="1003"/>
      <c r="F3279" s="1011"/>
      <c r="G3279" s="1011"/>
      <c r="H3279" s="1002"/>
      <c r="I3279" s="117"/>
    </row>
    <row r="3280" spans="1:9" ht="15.75">
      <c r="A3280" s="3"/>
      <c r="B3280" s="3"/>
      <c r="C3280" s="1506"/>
      <c r="D3280" s="1004"/>
      <c r="E3280" s="1003"/>
      <c r="F3280" s="1011"/>
      <c r="G3280" s="1011"/>
      <c r="H3280" s="1002"/>
      <c r="I3280" s="1016"/>
    </row>
    <row r="3281" spans="1:9" ht="15.75">
      <c r="A3281" s="3"/>
      <c r="B3281" s="3"/>
      <c r="C3281" s="7"/>
      <c r="D3281" s="1004"/>
      <c r="E3281" s="1005"/>
      <c r="F3281" s="1017"/>
      <c r="G3281" s="1017"/>
      <c r="H3281" s="1507"/>
      <c r="I3281" s="1508"/>
    </row>
    <row r="3282" spans="1:9" ht="15.75">
      <c r="A3282" s="15"/>
      <c r="B3282" s="15"/>
      <c r="C3282" s="167"/>
      <c r="D3282" s="1025"/>
      <c r="E3282" s="169"/>
      <c r="F3282" s="170"/>
      <c r="G3282" s="170"/>
      <c r="H3282" s="171"/>
      <c r="I3282" s="167"/>
    </row>
    <row r="3284" spans="1:9" ht="18.75">
      <c r="A3284" s="1140" t="s">
        <v>12</v>
      </c>
      <c r="B3284" s="1140"/>
      <c r="C3284" s="1140"/>
      <c r="D3284" s="1141" t="s">
        <v>588</v>
      </c>
      <c r="E3284" s="1141"/>
      <c r="F3284" s="1141"/>
      <c r="G3284" s="1012" t="s">
        <v>13</v>
      </c>
      <c r="H3284" s="1012"/>
      <c r="I3284" s="1012"/>
    </row>
    <row r="3285" spans="1:9" ht="66.75" customHeight="1">
      <c r="A3285" s="1510" t="s">
        <v>729</v>
      </c>
      <c r="B3285" s="1510"/>
      <c r="C3285" s="1510"/>
      <c r="D3285" s="1510"/>
      <c r="E3285" s="1510"/>
      <c r="F3285" s="1510"/>
      <c r="G3285" s="1510"/>
      <c r="H3285" s="1510"/>
      <c r="I3285" s="1510"/>
    </row>
    <row r="3286" spans="1:9" ht="15.75">
      <c r="A3286" s="1160" t="s">
        <v>23</v>
      </c>
      <c r="B3286" s="1160"/>
      <c r="C3286" s="166">
        <v>45401</v>
      </c>
      <c r="D3286" s="10"/>
      <c r="E3286" s="1206" t="s">
        <v>21</v>
      </c>
      <c r="F3286" s="1206"/>
      <c r="G3286" s="1219"/>
      <c r="H3286" s="1219"/>
      <c r="I3286" s="1219"/>
    </row>
    <row r="3287" spans="1:9" ht="15.75">
      <c r="A3287" s="1213" t="s">
        <v>26</v>
      </c>
      <c r="B3287" s="1213"/>
      <c r="C3287" s="1013" t="s">
        <v>27</v>
      </c>
      <c r="D3287" s="12"/>
      <c r="E3287" s="1213" t="s">
        <v>20</v>
      </c>
      <c r="F3287" s="1213"/>
      <c r="G3287" s="1511">
        <v>45383</v>
      </c>
      <c r="H3287" s="1511"/>
      <c r="I3287" s="1511"/>
    </row>
    <row r="3288" spans="1:9" ht="15.75">
      <c r="A3288" s="1213" t="s">
        <v>15</v>
      </c>
      <c r="B3288" s="1213"/>
      <c r="C3288" s="1013" t="s">
        <v>17</v>
      </c>
      <c r="D3288" s="12"/>
      <c r="E3288" s="1214" t="s">
        <v>18</v>
      </c>
      <c r="F3288" s="1215"/>
      <c r="G3288" s="1184" t="s">
        <v>821</v>
      </c>
      <c r="H3288" s="1184"/>
      <c r="I3288" s="1184"/>
    </row>
    <row r="3289" spans="1:9" ht="15.75">
      <c r="A3289" s="1213" t="s">
        <v>16</v>
      </c>
      <c r="B3289" s="1213"/>
      <c r="C3289" s="1013">
        <v>90097004</v>
      </c>
      <c r="D3289" s="10"/>
      <c r="E3289" s="1206" t="s">
        <v>19</v>
      </c>
      <c r="F3289" s="1206"/>
      <c r="G3289" s="1191" t="s">
        <v>826</v>
      </c>
      <c r="H3289" s="1191"/>
      <c r="I3289" s="1191"/>
    </row>
    <row r="3290" spans="1:9" ht="15.75">
      <c r="A3290" s="1184" t="s">
        <v>0</v>
      </c>
      <c r="B3290" s="1184"/>
      <c r="C3290" s="33"/>
      <c r="D3290" s="8"/>
      <c r="E3290" s="1018" t="s">
        <v>22</v>
      </c>
      <c r="F3290" s="1013" t="s">
        <v>47</v>
      </c>
      <c r="G3290" s="1018" t="s">
        <v>179</v>
      </c>
      <c r="H3290" s="1282" t="s">
        <v>175</v>
      </c>
      <c r="I3290" s="1282"/>
    </row>
    <row r="3291" spans="1:9" ht="15.75">
      <c r="A3291" s="1151" t="s">
        <v>1</v>
      </c>
      <c r="B3291" s="1153"/>
      <c r="C3291" s="1154"/>
      <c r="D3291" s="1512" t="s">
        <v>2</v>
      </c>
      <c r="E3291" s="1512"/>
      <c r="F3291" s="1512"/>
      <c r="G3291" s="1512"/>
      <c r="H3291" s="1513" t="s">
        <v>10</v>
      </c>
      <c r="I3291" s="1513" t="s">
        <v>11</v>
      </c>
    </row>
    <row r="3292" spans="1:9" ht="15.75">
      <c r="A3292" s="1161" t="s">
        <v>3</v>
      </c>
      <c r="B3292" s="1161" t="s">
        <v>4</v>
      </c>
      <c r="C3292" s="1163" t="s">
        <v>5</v>
      </c>
      <c r="D3292" s="1401" t="s">
        <v>6</v>
      </c>
      <c r="E3292" s="1184" t="s">
        <v>7</v>
      </c>
      <c r="F3292" s="1184"/>
      <c r="G3292" s="1184"/>
      <c r="H3292" s="1513"/>
      <c r="I3292" s="1513"/>
    </row>
    <row r="3293" spans="1:9" ht="15.75">
      <c r="A3293" s="1162"/>
      <c r="B3293" s="1162"/>
      <c r="C3293" s="1164"/>
      <c r="D3293" s="1191"/>
      <c r="E3293" s="1184" t="s">
        <v>8</v>
      </c>
      <c r="F3293" s="1184"/>
      <c r="G3293" s="98" t="s">
        <v>9</v>
      </c>
      <c r="H3293" s="1513"/>
      <c r="I3293" s="1513"/>
    </row>
    <row r="3294" spans="1:9" ht="15.75">
      <c r="A3294" s="1008"/>
      <c r="B3294" s="1008"/>
      <c r="C3294" s="1013"/>
      <c r="D3294" s="1016"/>
      <c r="E3294" s="98"/>
      <c r="F3294" s="98"/>
      <c r="G3294" s="1499"/>
      <c r="H3294" s="1190"/>
      <c r="I3294" s="1500"/>
    </row>
    <row r="3295" spans="1:9" ht="15.75">
      <c r="A3295" s="3"/>
      <c r="B3295" s="3"/>
      <c r="C3295" s="1514" t="s">
        <v>829</v>
      </c>
      <c r="D3295" s="1016" t="s">
        <v>29</v>
      </c>
      <c r="E3295" s="1148" t="s">
        <v>692</v>
      </c>
      <c r="F3295" s="1283"/>
      <c r="G3295" s="1501"/>
      <c r="H3295" s="1502"/>
      <c r="I3295" s="1503"/>
    </row>
    <row r="3296" spans="1:9" ht="15.75">
      <c r="A3296" s="3"/>
      <c r="B3296" s="3"/>
      <c r="C3296" s="1505"/>
      <c r="D3296" s="29">
        <v>1</v>
      </c>
      <c r="E3296" s="1003" t="s">
        <v>665</v>
      </c>
      <c r="F3296" s="1011">
        <v>34850</v>
      </c>
      <c r="G3296" s="1011"/>
      <c r="H3296" s="1002"/>
      <c r="I3296" s="1016"/>
    </row>
    <row r="3297" spans="1:9" ht="24">
      <c r="A3297" s="3"/>
      <c r="B3297" s="3"/>
      <c r="C3297" s="1505"/>
      <c r="D3297" s="1004">
        <v>1001</v>
      </c>
      <c r="E3297" s="1003" t="s">
        <v>31</v>
      </c>
      <c r="F3297" s="1011">
        <v>4091</v>
      </c>
      <c r="G3297" s="1011"/>
      <c r="H3297" s="1002"/>
      <c r="I3297" s="117"/>
    </row>
    <row r="3298" spans="1:9" ht="24">
      <c r="A3298" s="3"/>
      <c r="B3298" s="3"/>
      <c r="C3298" s="1505"/>
      <c r="D3298" s="1004">
        <v>1810</v>
      </c>
      <c r="E3298" s="1003" t="s">
        <v>595</v>
      </c>
      <c r="F3298" s="1011">
        <v>45495</v>
      </c>
      <c r="G3298" s="1011"/>
      <c r="H3298" s="1002"/>
      <c r="I3298" s="117"/>
    </row>
    <row r="3299" spans="1:9" ht="24">
      <c r="A3299" s="3"/>
      <c r="B3299" s="3"/>
      <c r="C3299" s="1505"/>
      <c r="D3299" s="1004">
        <v>1210</v>
      </c>
      <c r="E3299" s="1003" t="s">
        <v>71</v>
      </c>
      <c r="F3299" s="1011">
        <v>5000</v>
      </c>
      <c r="G3299" s="1011"/>
      <c r="H3299" s="1002"/>
      <c r="I3299" s="117"/>
    </row>
    <row r="3300" spans="1:9" ht="24">
      <c r="A3300" s="3"/>
      <c r="B3300" s="3"/>
      <c r="C3300" s="1505"/>
      <c r="D3300" s="1102">
        <v>2363</v>
      </c>
      <c r="E3300" s="1101" t="s">
        <v>72</v>
      </c>
      <c r="F3300" s="1105">
        <v>14000</v>
      </c>
      <c r="G3300" s="1011"/>
      <c r="H3300" s="1002"/>
      <c r="I3300" s="117"/>
    </row>
    <row r="3301" spans="1:9" ht="24">
      <c r="A3301" s="3"/>
      <c r="B3301" s="3"/>
      <c r="C3301" s="1505"/>
      <c r="D3301" s="1102">
        <v>2379</v>
      </c>
      <c r="E3301" s="1101" t="s">
        <v>647</v>
      </c>
      <c r="F3301" s="1105">
        <v>11407</v>
      </c>
      <c r="G3301" s="1011"/>
      <c r="H3301" s="1002"/>
      <c r="I3301" s="117"/>
    </row>
    <row r="3302" spans="1:9" ht="24">
      <c r="A3302" s="3"/>
      <c r="B3302" s="3"/>
      <c r="C3302" s="1505"/>
      <c r="D3302" s="1004"/>
      <c r="E3302" s="1003"/>
      <c r="F3302" s="1011"/>
      <c r="G3302" s="1011"/>
      <c r="H3302" s="1002"/>
      <c r="I3302" s="117"/>
    </row>
    <row r="3303" spans="1:9" ht="24">
      <c r="A3303" s="3"/>
      <c r="B3303" s="3"/>
      <c r="C3303" s="1505"/>
      <c r="D3303" s="1004"/>
      <c r="E3303" s="1003"/>
      <c r="F3303" s="1011"/>
      <c r="G3303" s="1011"/>
      <c r="H3303" s="1002"/>
      <c r="I3303" s="117"/>
    </row>
    <row r="3304" spans="1:9" ht="24">
      <c r="A3304" s="3"/>
      <c r="B3304" s="3"/>
      <c r="C3304" s="1505"/>
      <c r="D3304" s="1004"/>
      <c r="E3304" s="1003"/>
      <c r="F3304" s="1011"/>
      <c r="G3304" s="1011"/>
      <c r="H3304" s="1002"/>
      <c r="I3304" s="117"/>
    </row>
    <row r="3305" spans="1:9" ht="24">
      <c r="A3305" s="3"/>
      <c r="B3305" s="3"/>
      <c r="C3305" s="1505"/>
      <c r="D3305" s="1004"/>
      <c r="E3305" s="1003"/>
      <c r="F3305" s="1011"/>
      <c r="G3305" s="1011"/>
      <c r="H3305" s="1002"/>
      <c r="I3305" s="117"/>
    </row>
    <row r="3306" spans="1:9" ht="15.75">
      <c r="A3306" s="3"/>
      <c r="B3306" s="3"/>
      <c r="C3306" s="1506"/>
      <c r="D3306" s="1004"/>
      <c r="E3306" s="1003"/>
      <c r="F3306" s="1011"/>
      <c r="G3306" s="1011"/>
      <c r="H3306" s="1002"/>
      <c r="I3306" s="1016"/>
    </row>
    <row r="3307" spans="1:9" ht="15.75">
      <c r="A3307" s="3"/>
      <c r="B3307" s="3"/>
      <c r="C3307" s="7"/>
      <c r="D3307" s="1004"/>
      <c r="E3307" s="1005"/>
      <c r="F3307" s="1017"/>
      <c r="G3307" s="1017"/>
      <c r="H3307" s="1507"/>
      <c r="I3307" s="1508"/>
    </row>
    <row r="3308" spans="1:9" ht="15.75">
      <c r="A3308" s="15"/>
      <c r="B3308" s="15"/>
      <c r="C3308" s="167"/>
      <c r="D3308" s="1025"/>
      <c r="E3308" s="169"/>
      <c r="F3308" s="170"/>
      <c r="G3308" s="170"/>
      <c r="H3308" s="171"/>
      <c r="I3308" s="167"/>
    </row>
    <row r="3310" spans="1:9" ht="18.75">
      <c r="A3310" s="1140" t="s">
        <v>12</v>
      </c>
      <c r="B3310" s="1140"/>
      <c r="C3310" s="1140"/>
      <c r="D3310" s="1141" t="s">
        <v>588</v>
      </c>
      <c r="E3310" s="1141"/>
      <c r="F3310" s="1141"/>
      <c r="G3310" s="1012" t="s">
        <v>13</v>
      </c>
      <c r="H3310" s="1012"/>
      <c r="I3310" s="1012"/>
    </row>
    <row r="3311" spans="1:9" ht="67.5" customHeight="1">
      <c r="A3311" s="1510" t="s">
        <v>729</v>
      </c>
      <c r="B3311" s="1510"/>
      <c r="C3311" s="1510"/>
      <c r="D3311" s="1510"/>
      <c r="E3311" s="1510"/>
      <c r="F3311" s="1510"/>
      <c r="G3311" s="1510"/>
      <c r="H3311" s="1510"/>
      <c r="I3311" s="1510"/>
    </row>
    <row r="3312" spans="1:9" ht="15.75">
      <c r="A3312" s="1160" t="s">
        <v>23</v>
      </c>
      <c r="B3312" s="1160"/>
      <c r="C3312" s="166">
        <v>45401</v>
      </c>
      <c r="D3312" s="10"/>
      <c r="E3312" s="1206" t="s">
        <v>21</v>
      </c>
      <c r="F3312" s="1206"/>
      <c r="G3312" s="1219"/>
      <c r="H3312" s="1219"/>
      <c r="I3312" s="1219"/>
    </row>
    <row r="3313" spans="1:9" ht="15.75">
      <c r="A3313" s="1213" t="s">
        <v>26</v>
      </c>
      <c r="B3313" s="1213"/>
      <c r="C3313" s="1013" t="s">
        <v>27</v>
      </c>
      <c r="D3313" s="12"/>
      <c r="E3313" s="1213" t="s">
        <v>20</v>
      </c>
      <c r="F3313" s="1213"/>
      <c r="G3313" s="1511">
        <v>45383</v>
      </c>
      <c r="H3313" s="1511"/>
      <c r="I3313" s="1511"/>
    </row>
    <row r="3314" spans="1:9" ht="15.75">
      <c r="A3314" s="1213" t="s">
        <v>15</v>
      </c>
      <c r="B3314" s="1213"/>
      <c r="C3314" s="1013" t="s">
        <v>17</v>
      </c>
      <c r="D3314" s="12"/>
      <c r="E3314" s="1214" t="s">
        <v>18</v>
      </c>
      <c r="F3314" s="1215"/>
      <c r="G3314" s="1184" t="s">
        <v>823</v>
      </c>
      <c r="H3314" s="1184"/>
      <c r="I3314" s="1184"/>
    </row>
    <row r="3315" spans="1:9" ht="15.75">
      <c r="A3315" s="1213" t="s">
        <v>16</v>
      </c>
      <c r="B3315" s="1213"/>
      <c r="C3315" s="1013">
        <v>90074732</v>
      </c>
      <c r="D3315" s="10"/>
      <c r="E3315" s="1206" t="s">
        <v>19</v>
      </c>
      <c r="F3315" s="1206"/>
      <c r="G3315" s="1191" t="s">
        <v>722</v>
      </c>
      <c r="H3315" s="1191"/>
      <c r="I3315" s="1191"/>
    </row>
    <row r="3316" spans="1:9" ht="15.75">
      <c r="A3316" s="1184" t="s">
        <v>0</v>
      </c>
      <c r="B3316" s="1184"/>
      <c r="C3316" s="33"/>
      <c r="D3316" s="8"/>
      <c r="E3316" s="1018" t="s">
        <v>22</v>
      </c>
      <c r="F3316" s="1013" t="s">
        <v>47</v>
      </c>
      <c r="G3316" s="1018" t="s">
        <v>179</v>
      </c>
      <c r="H3316" s="1282" t="s">
        <v>175</v>
      </c>
      <c r="I3316" s="1282"/>
    </row>
    <row r="3317" spans="1:9" ht="15.75">
      <c r="A3317" s="1151" t="s">
        <v>1</v>
      </c>
      <c r="B3317" s="1153"/>
      <c r="C3317" s="1154"/>
      <c r="D3317" s="1512" t="s">
        <v>2</v>
      </c>
      <c r="E3317" s="1512"/>
      <c r="F3317" s="1512"/>
      <c r="G3317" s="1512"/>
      <c r="H3317" s="1513" t="s">
        <v>10</v>
      </c>
      <c r="I3317" s="1513" t="s">
        <v>11</v>
      </c>
    </row>
    <row r="3318" spans="1:9" ht="15.75">
      <c r="A3318" s="1161" t="s">
        <v>3</v>
      </c>
      <c r="B3318" s="1161" t="s">
        <v>4</v>
      </c>
      <c r="C3318" s="1163" t="s">
        <v>5</v>
      </c>
      <c r="D3318" s="1401" t="s">
        <v>6</v>
      </c>
      <c r="E3318" s="1184" t="s">
        <v>7</v>
      </c>
      <c r="F3318" s="1184"/>
      <c r="G3318" s="1184"/>
      <c r="H3318" s="1513"/>
      <c r="I3318" s="1513"/>
    </row>
    <row r="3319" spans="1:9" ht="15.75">
      <c r="A3319" s="1162"/>
      <c r="B3319" s="1162"/>
      <c r="C3319" s="1164"/>
      <c r="D3319" s="1191"/>
      <c r="E3319" s="1184" t="s">
        <v>8</v>
      </c>
      <c r="F3319" s="1184"/>
      <c r="G3319" s="98" t="s">
        <v>9</v>
      </c>
      <c r="H3319" s="1513"/>
      <c r="I3319" s="1513"/>
    </row>
    <row r="3320" spans="1:9" ht="15.75">
      <c r="A3320" s="1008"/>
      <c r="B3320" s="1008"/>
      <c r="C3320" s="1013"/>
      <c r="D3320" s="1016"/>
      <c r="E3320" s="98"/>
      <c r="F3320" s="98"/>
      <c r="G3320" s="1499"/>
      <c r="H3320" s="1190"/>
      <c r="I3320" s="1500"/>
    </row>
    <row r="3321" spans="1:9" ht="15.75">
      <c r="A3321" s="3"/>
      <c r="B3321" s="3"/>
      <c r="C3321" s="1514" t="s">
        <v>822</v>
      </c>
      <c r="D3321" s="1016" t="s">
        <v>29</v>
      </c>
      <c r="E3321" s="1148" t="s">
        <v>692</v>
      </c>
      <c r="F3321" s="1283"/>
      <c r="G3321" s="1501"/>
      <c r="H3321" s="1502"/>
      <c r="I3321" s="1503"/>
    </row>
    <row r="3322" spans="1:9" ht="15.75">
      <c r="A3322" s="3"/>
      <c r="B3322" s="3"/>
      <c r="C3322" s="1505"/>
      <c r="D3322" s="29">
        <v>1</v>
      </c>
      <c r="E3322" s="1003" t="s">
        <v>665</v>
      </c>
      <c r="F3322" s="1011">
        <v>37110</v>
      </c>
      <c r="G3322" s="1011"/>
      <c r="H3322" s="1002"/>
      <c r="I3322" s="1016"/>
    </row>
    <row r="3323" spans="1:9" ht="24">
      <c r="A3323" s="3"/>
      <c r="B3323" s="3"/>
      <c r="C3323" s="1505"/>
      <c r="D3323" s="1004">
        <v>1001</v>
      </c>
      <c r="E3323" s="1003" t="s">
        <v>31</v>
      </c>
      <c r="F3323" s="1011">
        <v>4091</v>
      </c>
      <c r="G3323" s="1011"/>
      <c r="H3323" s="1002"/>
      <c r="I3323" s="117"/>
    </row>
    <row r="3324" spans="1:9" ht="24">
      <c r="A3324" s="3"/>
      <c r="B3324" s="3"/>
      <c r="C3324" s="1505"/>
      <c r="D3324" s="1004">
        <v>1810</v>
      </c>
      <c r="E3324" s="1003" t="s">
        <v>595</v>
      </c>
      <c r="F3324" s="1011">
        <v>46625</v>
      </c>
      <c r="G3324" s="1011"/>
      <c r="H3324" s="1002"/>
      <c r="I3324" s="117"/>
    </row>
    <row r="3325" spans="1:9" ht="24">
      <c r="A3325" s="3"/>
      <c r="B3325" s="3"/>
      <c r="C3325" s="1505"/>
      <c r="D3325" s="1004">
        <v>2363</v>
      </c>
      <c r="E3325" s="1003" t="s">
        <v>72</v>
      </c>
      <c r="F3325" s="1011">
        <v>14000</v>
      </c>
      <c r="G3325" s="1011"/>
      <c r="H3325" s="1002"/>
      <c r="I3325" s="117"/>
    </row>
    <row r="3326" spans="1:9" ht="24">
      <c r="A3326" s="3"/>
      <c r="B3326" s="3"/>
      <c r="C3326" s="1505"/>
      <c r="D3326" s="1004">
        <v>2379</v>
      </c>
      <c r="E3326" s="1003" t="s">
        <v>647</v>
      </c>
      <c r="F3326" s="1011">
        <v>12198</v>
      </c>
      <c r="G3326" s="1011"/>
      <c r="H3326" s="1002"/>
      <c r="I3326" s="117"/>
    </row>
    <row r="3327" spans="1:9" ht="24">
      <c r="A3327" s="3"/>
      <c r="B3327" s="3"/>
      <c r="C3327" s="1505"/>
      <c r="D3327" s="1004">
        <v>1210</v>
      </c>
      <c r="E3327" s="1003" t="s">
        <v>71</v>
      </c>
      <c r="F3327" s="1011">
        <v>5000</v>
      </c>
      <c r="G3327" s="1011"/>
      <c r="H3327" s="1002"/>
      <c r="I3327" s="117"/>
    </row>
    <row r="3328" spans="1:9" ht="24">
      <c r="A3328" s="3"/>
      <c r="B3328" s="3"/>
      <c r="C3328" s="1505"/>
      <c r="D3328" s="1004"/>
      <c r="E3328" s="1003"/>
      <c r="F3328" s="1011"/>
      <c r="G3328" s="1011"/>
      <c r="H3328" s="1002"/>
      <c r="I3328" s="117"/>
    </row>
    <row r="3329" spans="1:9" ht="24">
      <c r="A3329" s="3"/>
      <c r="B3329" s="3"/>
      <c r="C3329" s="1505"/>
      <c r="D3329" s="1004"/>
      <c r="E3329" s="1003"/>
      <c r="F3329" s="1011"/>
      <c r="G3329" s="1011"/>
      <c r="H3329" s="1002"/>
      <c r="I3329" s="117"/>
    </row>
    <row r="3330" spans="1:9" ht="24">
      <c r="A3330" s="3"/>
      <c r="B3330" s="3"/>
      <c r="C3330" s="1505"/>
      <c r="D3330" s="1004"/>
      <c r="E3330" s="1003"/>
      <c r="F3330" s="1011"/>
      <c r="G3330" s="1011"/>
      <c r="H3330" s="1002"/>
      <c r="I3330" s="117"/>
    </row>
    <row r="3331" spans="1:9" ht="24">
      <c r="A3331" s="3"/>
      <c r="B3331" s="3"/>
      <c r="C3331" s="1505"/>
      <c r="D3331" s="1004"/>
      <c r="E3331" s="1003"/>
      <c r="F3331" s="1011"/>
      <c r="G3331" s="1011"/>
      <c r="H3331" s="1002"/>
      <c r="I3331" s="117"/>
    </row>
    <row r="3332" spans="1:9" ht="15.75">
      <c r="A3332" s="3"/>
      <c r="B3332" s="3"/>
      <c r="C3332" s="1506"/>
      <c r="D3332" s="1004"/>
      <c r="E3332" s="1003"/>
      <c r="F3332" s="1011"/>
      <c r="G3332" s="1011"/>
      <c r="H3332" s="1002"/>
      <c r="I3332" s="1016"/>
    </row>
    <row r="3333" spans="1:9" ht="15.75">
      <c r="A3333" s="3"/>
      <c r="B3333" s="3"/>
      <c r="C3333" s="7"/>
      <c r="D3333" s="1004"/>
      <c r="E3333" s="1005"/>
      <c r="F3333" s="1017"/>
      <c r="G3333" s="1017"/>
      <c r="H3333" s="1507"/>
      <c r="I3333" s="1508"/>
    </row>
    <row r="3334" spans="1:9" ht="15.75">
      <c r="A3334" s="15"/>
      <c r="B3334" s="15"/>
      <c r="C3334" s="167"/>
      <c r="D3334" s="1025"/>
      <c r="E3334" s="169"/>
      <c r="F3334" s="170"/>
      <c r="G3334" s="170"/>
      <c r="H3334" s="171"/>
      <c r="I3334" s="167"/>
    </row>
    <row r="3336" spans="1:9" ht="18.75">
      <c r="A3336" s="1140" t="s">
        <v>12</v>
      </c>
      <c r="B3336" s="1140"/>
      <c r="C3336" s="1140"/>
      <c r="D3336" s="1141" t="s">
        <v>588</v>
      </c>
      <c r="E3336" s="1141"/>
      <c r="F3336" s="1141"/>
      <c r="G3336" s="1012" t="s">
        <v>13</v>
      </c>
      <c r="H3336" s="1012"/>
      <c r="I3336" s="1012"/>
    </row>
    <row r="3337" spans="1:9" ht="67.5" customHeight="1">
      <c r="A3337" s="1510" t="s">
        <v>729</v>
      </c>
      <c r="B3337" s="1510"/>
      <c r="C3337" s="1510"/>
      <c r="D3337" s="1510"/>
      <c r="E3337" s="1510"/>
      <c r="F3337" s="1510"/>
      <c r="G3337" s="1510"/>
      <c r="H3337" s="1510"/>
      <c r="I3337" s="1510"/>
    </row>
    <row r="3338" spans="1:9" ht="15.75">
      <c r="A3338" s="1160" t="s">
        <v>23</v>
      </c>
      <c r="B3338" s="1160"/>
      <c r="C3338" s="166">
        <v>45401</v>
      </c>
      <c r="D3338" s="10"/>
      <c r="E3338" s="1206" t="s">
        <v>21</v>
      </c>
      <c r="F3338" s="1206"/>
      <c r="G3338" s="1219"/>
      <c r="H3338" s="1219"/>
      <c r="I3338" s="1219"/>
    </row>
    <row r="3339" spans="1:9" ht="15.75">
      <c r="A3339" s="1213" t="s">
        <v>26</v>
      </c>
      <c r="B3339" s="1213"/>
      <c r="C3339" s="1013" t="s">
        <v>27</v>
      </c>
      <c r="D3339" s="12"/>
      <c r="E3339" s="1213" t="s">
        <v>20</v>
      </c>
      <c r="F3339" s="1213"/>
      <c r="G3339" s="1511">
        <v>45383</v>
      </c>
      <c r="H3339" s="1511"/>
      <c r="I3339" s="1511"/>
    </row>
    <row r="3340" spans="1:9" ht="15.75">
      <c r="A3340" s="1213" t="s">
        <v>15</v>
      </c>
      <c r="B3340" s="1213"/>
      <c r="C3340" s="1013" t="s">
        <v>17</v>
      </c>
      <c r="D3340" s="12"/>
      <c r="E3340" s="1214" t="s">
        <v>18</v>
      </c>
      <c r="F3340" s="1215"/>
      <c r="G3340" s="1184" t="s">
        <v>824</v>
      </c>
      <c r="H3340" s="1184"/>
      <c r="I3340" s="1184"/>
    </row>
    <row r="3341" spans="1:9" ht="15.75">
      <c r="A3341" s="1213" t="s">
        <v>16</v>
      </c>
      <c r="B3341" s="1213"/>
      <c r="C3341" s="1013">
        <v>90008599</v>
      </c>
      <c r="D3341" s="10"/>
      <c r="E3341" s="1206" t="s">
        <v>19</v>
      </c>
      <c r="F3341" s="1206"/>
      <c r="G3341" s="1191" t="s">
        <v>722</v>
      </c>
      <c r="H3341" s="1191"/>
      <c r="I3341" s="1191"/>
    </row>
    <row r="3342" spans="1:9" ht="15.75">
      <c r="A3342" s="1184" t="s">
        <v>0</v>
      </c>
      <c r="B3342" s="1184"/>
      <c r="C3342" s="33"/>
      <c r="D3342" s="8"/>
      <c r="E3342" s="1018" t="s">
        <v>22</v>
      </c>
      <c r="F3342" s="1013" t="s">
        <v>47</v>
      </c>
      <c r="G3342" s="1018" t="s">
        <v>179</v>
      </c>
      <c r="H3342" s="1282" t="s">
        <v>175</v>
      </c>
      <c r="I3342" s="1282"/>
    </row>
    <row r="3343" spans="1:9" ht="15.75">
      <c r="A3343" s="1151" t="s">
        <v>1</v>
      </c>
      <c r="B3343" s="1153"/>
      <c r="C3343" s="1154"/>
      <c r="D3343" s="1512" t="s">
        <v>2</v>
      </c>
      <c r="E3343" s="1512"/>
      <c r="F3343" s="1512"/>
      <c r="G3343" s="1512"/>
      <c r="H3343" s="1513" t="s">
        <v>10</v>
      </c>
      <c r="I3343" s="1513" t="s">
        <v>11</v>
      </c>
    </row>
    <row r="3344" spans="1:9" ht="15.75">
      <c r="A3344" s="1161" t="s">
        <v>3</v>
      </c>
      <c r="B3344" s="1161" t="s">
        <v>4</v>
      </c>
      <c r="C3344" s="1163" t="s">
        <v>5</v>
      </c>
      <c r="D3344" s="1401" t="s">
        <v>6</v>
      </c>
      <c r="E3344" s="1184" t="s">
        <v>7</v>
      </c>
      <c r="F3344" s="1184"/>
      <c r="G3344" s="1184"/>
      <c r="H3344" s="1513"/>
      <c r="I3344" s="1513"/>
    </row>
    <row r="3345" spans="1:9" ht="15.75">
      <c r="A3345" s="1162"/>
      <c r="B3345" s="1162"/>
      <c r="C3345" s="1164"/>
      <c r="D3345" s="1191"/>
      <c r="E3345" s="1184" t="s">
        <v>8</v>
      </c>
      <c r="F3345" s="1184"/>
      <c r="G3345" s="98" t="s">
        <v>9</v>
      </c>
      <c r="H3345" s="1513"/>
      <c r="I3345" s="1513"/>
    </row>
    <row r="3346" spans="1:9" ht="15.75">
      <c r="A3346" s="1008"/>
      <c r="B3346" s="1008"/>
      <c r="C3346" s="1013"/>
      <c r="D3346" s="1016"/>
      <c r="E3346" s="98"/>
      <c r="F3346" s="98"/>
      <c r="G3346" s="1499"/>
      <c r="H3346" s="1190"/>
      <c r="I3346" s="1500"/>
    </row>
    <row r="3347" spans="1:9" ht="15.75">
      <c r="A3347" s="3"/>
      <c r="B3347" s="3"/>
      <c r="C3347" s="1514" t="s">
        <v>822</v>
      </c>
      <c r="D3347" s="1016" t="s">
        <v>29</v>
      </c>
      <c r="E3347" s="1148" t="s">
        <v>692</v>
      </c>
      <c r="F3347" s="1283"/>
      <c r="G3347" s="1501"/>
      <c r="H3347" s="1502"/>
      <c r="I3347" s="1503"/>
    </row>
    <row r="3348" spans="1:9" ht="15.75">
      <c r="A3348" s="3"/>
      <c r="B3348" s="3"/>
      <c r="C3348" s="1505"/>
      <c r="D3348" s="29">
        <v>1</v>
      </c>
      <c r="E3348" s="1003" t="s">
        <v>665</v>
      </c>
      <c r="F3348" s="1011">
        <v>50670</v>
      </c>
      <c r="G3348" s="1011"/>
      <c r="H3348" s="1002"/>
      <c r="I3348" s="1016"/>
    </row>
    <row r="3349" spans="1:9" ht="24">
      <c r="A3349" s="3"/>
      <c r="B3349" s="3"/>
      <c r="C3349" s="1505"/>
      <c r="D3349" s="1004">
        <v>1001</v>
      </c>
      <c r="E3349" s="1003" t="s">
        <v>31</v>
      </c>
      <c r="F3349" s="1011">
        <v>4091</v>
      </c>
      <c r="G3349" s="1011"/>
      <c r="H3349" s="1002"/>
      <c r="I3349" s="117"/>
    </row>
    <row r="3350" spans="1:9" ht="24">
      <c r="A3350" s="3"/>
      <c r="B3350" s="3"/>
      <c r="C3350" s="1505"/>
      <c r="D3350" s="1004">
        <v>1810</v>
      </c>
      <c r="E3350" s="1003" t="s">
        <v>595</v>
      </c>
      <c r="F3350" s="1011">
        <v>53405</v>
      </c>
      <c r="G3350" s="1011"/>
      <c r="H3350" s="1002"/>
      <c r="I3350" s="117"/>
    </row>
    <row r="3351" spans="1:9" ht="24">
      <c r="A3351" s="3"/>
      <c r="B3351" s="3"/>
      <c r="C3351" s="1505"/>
      <c r="D3351" s="1004">
        <v>2363</v>
      </c>
      <c r="E3351" s="1003" t="s">
        <v>72</v>
      </c>
      <c r="F3351" s="1011">
        <v>14000</v>
      </c>
      <c r="G3351" s="1011"/>
      <c r="H3351" s="1002"/>
      <c r="I3351" s="117"/>
    </row>
    <row r="3352" spans="1:9" ht="24">
      <c r="A3352" s="3"/>
      <c r="B3352" s="3"/>
      <c r="C3352" s="1505"/>
      <c r="D3352" s="1004">
        <v>2379</v>
      </c>
      <c r="E3352" s="1003" t="s">
        <v>647</v>
      </c>
      <c r="F3352" s="1011">
        <v>16944</v>
      </c>
      <c r="G3352" s="1011"/>
      <c r="H3352" s="1002"/>
      <c r="I3352" s="117"/>
    </row>
    <row r="3353" spans="1:9" ht="24">
      <c r="A3353" s="3"/>
      <c r="B3353" s="3"/>
      <c r="C3353" s="1505"/>
      <c r="D3353" s="1004">
        <v>1210</v>
      </c>
      <c r="E3353" s="1003" t="s">
        <v>71</v>
      </c>
      <c r="F3353" s="1011">
        <v>5000</v>
      </c>
      <c r="G3353" s="1011"/>
      <c r="H3353" s="1002"/>
      <c r="I3353" s="117"/>
    </row>
    <row r="3354" spans="1:9" ht="24">
      <c r="A3354" s="3"/>
      <c r="B3354" s="3"/>
      <c r="C3354" s="1505"/>
      <c r="D3354" s="1004"/>
      <c r="E3354" s="1003"/>
      <c r="F3354" s="1011"/>
      <c r="G3354" s="1011"/>
      <c r="H3354" s="1002"/>
      <c r="I3354" s="117"/>
    </row>
    <row r="3355" spans="1:9" ht="24">
      <c r="A3355" s="3"/>
      <c r="B3355" s="3"/>
      <c r="C3355" s="1505"/>
      <c r="D3355" s="1004"/>
      <c r="E3355" s="1003"/>
      <c r="F3355" s="1011"/>
      <c r="G3355" s="1011"/>
      <c r="H3355" s="1002"/>
      <c r="I3355" s="117"/>
    </row>
    <row r="3356" spans="1:9" ht="24">
      <c r="A3356" s="3"/>
      <c r="B3356" s="3"/>
      <c r="C3356" s="1505"/>
      <c r="D3356" s="1004"/>
      <c r="E3356" s="1003"/>
      <c r="F3356" s="1011"/>
      <c r="G3356" s="1011"/>
      <c r="H3356" s="1002"/>
      <c r="I3356" s="117"/>
    </row>
    <row r="3357" spans="1:9" ht="24">
      <c r="A3357" s="3"/>
      <c r="B3357" s="3"/>
      <c r="C3357" s="1505"/>
      <c r="D3357" s="1004"/>
      <c r="E3357" s="1003"/>
      <c r="F3357" s="1011"/>
      <c r="G3357" s="1011"/>
      <c r="H3357" s="1002"/>
      <c r="I3357" s="117"/>
    </row>
    <row r="3358" spans="1:9" ht="15.75">
      <c r="A3358" s="3"/>
      <c r="B3358" s="3"/>
      <c r="C3358" s="1506"/>
      <c r="D3358" s="1004"/>
      <c r="E3358" s="1003"/>
      <c r="F3358" s="1011"/>
      <c r="G3358" s="1011"/>
      <c r="H3358" s="1002"/>
      <c r="I3358" s="1016"/>
    </row>
    <row r="3359" spans="1:9" ht="15.75">
      <c r="A3359" s="3"/>
      <c r="B3359" s="3"/>
      <c r="C3359" s="7"/>
      <c r="D3359" s="1004"/>
      <c r="E3359" s="1005"/>
      <c r="F3359" s="1017"/>
      <c r="G3359" s="1017"/>
      <c r="H3359" s="1507"/>
      <c r="I3359" s="1508"/>
    </row>
    <row r="3360" spans="1:9" ht="15.75">
      <c r="A3360" s="15"/>
      <c r="B3360" s="15"/>
      <c r="C3360" s="167"/>
      <c r="D3360" s="1025"/>
      <c r="E3360" s="169"/>
      <c r="F3360" s="170"/>
      <c r="G3360" s="170"/>
      <c r="H3360" s="171"/>
      <c r="I3360" s="167"/>
    </row>
    <row r="3362" spans="1:9" ht="18.75">
      <c r="A3362" s="1140" t="s">
        <v>12</v>
      </c>
      <c r="B3362" s="1140"/>
      <c r="C3362" s="1140"/>
      <c r="D3362" s="1141" t="s">
        <v>588</v>
      </c>
      <c r="E3362" s="1141"/>
      <c r="F3362" s="1141"/>
      <c r="G3362" s="1012" t="s">
        <v>13</v>
      </c>
      <c r="H3362" s="1012"/>
      <c r="I3362" s="1012"/>
    </row>
    <row r="3363" spans="1:9" ht="67.5" customHeight="1">
      <c r="A3363" s="1510" t="s">
        <v>729</v>
      </c>
      <c r="B3363" s="1510"/>
      <c r="C3363" s="1510"/>
      <c r="D3363" s="1510"/>
      <c r="E3363" s="1510"/>
      <c r="F3363" s="1510"/>
      <c r="G3363" s="1510"/>
      <c r="H3363" s="1510"/>
      <c r="I3363" s="1510"/>
    </row>
    <row r="3364" spans="1:9" ht="15.75">
      <c r="A3364" s="1160" t="s">
        <v>23</v>
      </c>
      <c r="B3364" s="1160"/>
      <c r="C3364" s="166">
        <v>45401</v>
      </c>
      <c r="D3364" s="10"/>
      <c r="E3364" s="1206" t="s">
        <v>21</v>
      </c>
      <c r="F3364" s="1206"/>
      <c r="G3364" s="1219"/>
      <c r="H3364" s="1219"/>
      <c r="I3364" s="1219"/>
    </row>
    <row r="3365" spans="1:9" ht="15.75">
      <c r="A3365" s="1213" t="s">
        <v>26</v>
      </c>
      <c r="B3365" s="1213"/>
      <c r="C3365" s="1013" t="s">
        <v>27</v>
      </c>
      <c r="D3365" s="12"/>
      <c r="E3365" s="1213" t="s">
        <v>20</v>
      </c>
      <c r="F3365" s="1213"/>
      <c r="G3365" s="1511">
        <v>45383</v>
      </c>
      <c r="H3365" s="1511"/>
      <c r="I3365" s="1511"/>
    </row>
    <row r="3366" spans="1:9" ht="15.75">
      <c r="A3366" s="1213" t="s">
        <v>15</v>
      </c>
      <c r="B3366" s="1213"/>
      <c r="C3366" s="1013" t="s">
        <v>17</v>
      </c>
      <c r="D3366" s="12"/>
      <c r="E3366" s="1214" t="s">
        <v>18</v>
      </c>
      <c r="F3366" s="1215"/>
      <c r="G3366" s="1184" t="s">
        <v>825</v>
      </c>
      <c r="H3366" s="1184"/>
      <c r="I3366" s="1184"/>
    </row>
    <row r="3367" spans="1:9" ht="15.75">
      <c r="A3367" s="1213" t="s">
        <v>16</v>
      </c>
      <c r="B3367" s="1213"/>
      <c r="C3367" s="1013">
        <v>90087570</v>
      </c>
      <c r="D3367" s="10"/>
      <c r="E3367" s="1206" t="s">
        <v>19</v>
      </c>
      <c r="F3367" s="1206"/>
      <c r="G3367" s="1191" t="s">
        <v>722</v>
      </c>
      <c r="H3367" s="1191"/>
      <c r="I3367" s="1191"/>
    </row>
    <row r="3368" spans="1:9" ht="15.75">
      <c r="A3368" s="1184" t="s">
        <v>0</v>
      </c>
      <c r="B3368" s="1184"/>
      <c r="C3368" s="33"/>
      <c r="D3368" s="8"/>
      <c r="E3368" s="1018" t="s">
        <v>22</v>
      </c>
      <c r="F3368" s="1013" t="s">
        <v>47</v>
      </c>
      <c r="G3368" s="1018" t="s">
        <v>179</v>
      </c>
      <c r="H3368" s="1282" t="s">
        <v>175</v>
      </c>
      <c r="I3368" s="1282"/>
    </row>
    <row r="3369" spans="1:9" ht="15.75">
      <c r="A3369" s="1151" t="s">
        <v>1</v>
      </c>
      <c r="B3369" s="1153"/>
      <c r="C3369" s="1154"/>
      <c r="D3369" s="1512" t="s">
        <v>2</v>
      </c>
      <c r="E3369" s="1512"/>
      <c r="F3369" s="1512"/>
      <c r="G3369" s="1512"/>
      <c r="H3369" s="1513" t="s">
        <v>10</v>
      </c>
      <c r="I3369" s="1513" t="s">
        <v>11</v>
      </c>
    </row>
    <row r="3370" spans="1:9" ht="15.75">
      <c r="A3370" s="1161" t="s">
        <v>3</v>
      </c>
      <c r="B3370" s="1161" t="s">
        <v>4</v>
      </c>
      <c r="C3370" s="1163" t="s">
        <v>5</v>
      </c>
      <c r="D3370" s="1401" t="s">
        <v>6</v>
      </c>
      <c r="E3370" s="1184" t="s">
        <v>7</v>
      </c>
      <c r="F3370" s="1184"/>
      <c r="G3370" s="1184"/>
      <c r="H3370" s="1513"/>
      <c r="I3370" s="1513"/>
    </row>
    <row r="3371" spans="1:9" ht="15.75">
      <c r="A3371" s="1162"/>
      <c r="B3371" s="1162"/>
      <c r="C3371" s="1164"/>
      <c r="D3371" s="1191"/>
      <c r="E3371" s="1184" t="s">
        <v>8</v>
      </c>
      <c r="F3371" s="1184"/>
      <c r="G3371" s="98" t="s">
        <v>9</v>
      </c>
      <c r="H3371" s="1513"/>
      <c r="I3371" s="1513"/>
    </row>
    <row r="3372" spans="1:9" ht="15.75">
      <c r="A3372" s="1008"/>
      <c r="B3372" s="1008"/>
      <c r="C3372" s="1013"/>
      <c r="D3372" s="1016"/>
      <c r="E3372" s="98"/>
      <c r="F3372" s="98"/>
      <c r="G3372" s="1499"/>
      <c r="H3372" s="1190"/>
      <c r="I3372" s="1500"/>
    </row>
    <row r="3373" spans="1:9" ht="15.75">
      <c r="A3373" s="3"/>
      <c r="B3373" s="3"/>
      <c r="C3373" s="1514" t="s">
        <v>822</v>
      </c>
      <c r="D3373" s="1016" t="s">
        <v>29</v>
      </c>
      <c r="E3373" s="1148" t="s">
        <v>692</v>
      </c>
      <c r="F3373" s="1283"/>
      <c r="G3373" s="1501"/>
      <c r="H3373" s="1502"/>
      <c r="I3373" s="1503"/>
    </row>
    <row r="3374" spans="1:9" ht="15.75">
      <c r="A3374" s="3"/>
      <c r="B3374" s="3"/>
      <c r="C3374" s="1505"/>
      <c r="D3374" s="29">
        <v>1</v>
      </c>
      <c r="E3374" s="1003" t="s">
        <v>665</v>
      </c>
      <c r="F3374" s="1011">
        <v>30330</v>
      </c>
      <c r="G3374" s="1011"/>
      <c r="H3374" s="1002"/>
      <c r="I3374" s="1016"/>
    </row>
    <row r="3375" spans="1:9" ht="24">
      <c r="A3375" s="3"/>
      <c r="B3375" s="3"/>
      <c r="C3375" s="1505"/>
      <c r="D3375" s="1004">
        <v>1001</v>
      </c>
      <c r="E3375" s="1003" t="s">
        <v>31</v>
      </c>
      <c r="F3375" s="1011">
        <v>4091</v>
      </c>
      <c r="G3375" s="1011"/>
      <c r="H3375" s="1002"/>
      <c r="I3375" s="117"/>
    </row>
    <row r="3376" spans="1:9" ht="24">
      <c r="A3376" s="3"/>
      <c r="B3376" s="3"/>
      <c r="C3376" s="1505"/>
      <c r="D3376" s="1004">
        <v>1810</v>
      </c>
      <c r="E3376" s="1003" t="s">
        <v>595</v>
      </c>
      <c r="F3376" s="1011">
        <v>43235</v>
      </c>
      <c r="G3376" s="1011"/>
      <c r="H3376" s="1002"/>
      <c r="I3376" s="117"/>
    </row>
    <row r="3377" spans="1:9" ht="24">
      <c r="A3377" s="3"/>
      <c r="B3377" s="3"/>
      <c r="C3377" s="1505"/>
      <c r="D3377" s="1004">
        <v>2363</v>
      </c>
      <c r="E3377" s="1003" t="s">
        <v>72</v>
      </c>
      <c r="F3377" s="1011">
        <v>14000</v>
      </c>
      <c r="G3377" s="1011"/>
      <c r="H3377" s="1002"/>
      <c r="I3377" s="117"/>
    </row>
    <row r="3378" spans="1:9" ht="24">
      <c r="A3378" s="3"/>
      <c r="B3378" s="3"/>
      <c r="C3378" s="1505"/>
      <c r="D3378" s="1004">
        <v>2379</v>
      </c>
      <c r="E3378" s="1003" t="s">
        <v>647</v>
      </c>
      <c r="F3378" s="1011">
        <v>9825</v>
      </c>
      <c r="G3378" s="1011"/>
      <c r="H3378" s="1002"/>
      <c r="I3378" s="117"/>
    </row>
    <row r="3379" spans="1:9" ht="24">
      <c r="A3379" s="3"/>
      <c r="B3379" s="3"/>
      <c r="C3379" s="1505"/>
      <c r="D3379" s="1004">
        <v>1210</v>
      </c>
      <c r="E3379" s="1003" t="s">
        <v>71</v>
      </c>
      <c r="F3379" s="1011">
        <v>5000</v>
      </c>
      <c r="G3379" s="1011"/>
      <c r="H3379" s="1002"/>
      <c r="I3379" s="117"/>
    </row>
    <row r="3380" spans="1:9" ht="24">
      <c r="A3380" s="3"/>
      <c r="B3380" s="3"/>
      <c r="C3380" s="1505"/>
      <c r="D3380" s="1004"/>
      <c r="E3380" s="1003"/>
      <c r="F3380" s="1011"/>
      <c r="G3380" s="1011"/>
      <c r="H3380" s="1002"/>
      <c r="I3380" s="117"/>
    </row>
    <row r="3381" spans="1:9" ht="24">
      <c r="A3381" s="3"/>
      <c r="B3381" s="3"/>
      <c r="C3381" s="1505"/>
      <c r="D3381" s="1004"/>
      <c r="E3381" s="1003"/>
      <c r="F3381" s="1011"/>
      <c r="G3381" s="1011"/>
      <c r="H3381" s="1002"/>
      <c r="I3381" s="117"/>
    </row>
    <row r="3382" spans="1:9" ht="24">
      <c r="A3382" s="3"/>
      <c r="B3382" s="3"/>
      <c r="C3382" s="1505"/>
      <c r="D3382" s="1004"/>
      <c r="E3382" s="1003"/>
      <c r="F3382" s="1011"/>
      <c r="G3382" s="1011"/>
      <c r="H3382" s="1002"/>
      <c r="I3382" s="117"/>
    </row>
    <row r="3383" spans="1:9" ht="24">
      <c r="A3383" s="3"/>
      <c r="B3383" s="3"/>
      <c r="C3383" s="1505"/>
      <c r="D3383" s="1004"/>
      <c r="E3383" s="1003"/>
      <c r="F3383" s="1011"/>
      <c r="G3383" s="1011"/>
      <c r="H3383" s="1002"/>
      <c r="I3383" s="117"/>
    </row>
    <row r="3384" spans="1:9" ht="15.75">
      <c r="A3384" s="3"/>
      <c r="B3384" s="3"/>
      <c r="C3384" s="1506"/>
      <c r="D3384" s="1004"/>
      <c r="E3384" s="1003"/>
      <c r="F3384" s="1011"/>
      <c r="G3384" s="1011"/>
      <c r="H3384" s="1002"/>
      <c r="I3384" s="1016"/>
    </row>
    <row r="3385" spans="1:9" ht="15.75">
      <c r="A3385" s="3"/>
      <c r="B3385" s="3"/>
      <c r="C3385" s="7"/>
      <c r="D3385" s="1004"/>
      <c r="E3385" s="1005"/>
      <c r="F3385" s="1017"/>
      <c r="G3385" s="1017"/>
      <c r="H3385" s="1507"/>
      <c r="I3385" s="1508"/>
    </row>
    <row r="3386" spans="1:9" ht="15.75">
      <c r="A3386" s="15"/>
      <c r="B3386" s="15"/>
      <c r="C3386" s="167"/>
      <c r="D3386" s="1025"/>
      <c r="E3386" s="169"/>
      <c r="F3386" s="170"/>
      <c r="G3386" s="170"/>
      <c r="H3386" s="171"/>
      <c r="I3386" s="167"/>
    </row>
    <row r="3388" spans="1:9" ht="18.75">
      <c r="A3388" s="1140" t="s">
        <v>12</v>
      </c>
      <c r="B3388" s="1140"/>
      <c r="C3388" s="1140"/>
      <c r="D3388" s="1141" t="s">
        <v>588</v>
      </c>
      <c r="E3388" s="1141"/>
      <c r="F3388" s="1141"/>
      <c r="G3388" s="1012" t="s">
        <v>13</v>
      </c>
      <c r="H3388" s="1012"/>
      <c r="I3388" s="1012"/>
    </row>
    <row r="3389" spans="1:9" ht="66.75" customHeight="1">
      <c r="A3389" s="1510" t="s">
        <v>729</v>
      </c>
      <c r="B3389" s="1510"/>
      <c r="C3389" s="1510"/>
      <c r="D3389" s="1510"/>
      <c r="E3389" s="1510"/>
      <c r="F3389" s="1510"/>
      <c r="G3389" s="1510"/>
      <c r="H3389" s="1510"/>
      <c r="I3389" s="1510"/>
    </row>
    <row r="3390" spans="1:9" ht="15.75">
      <c r="A3390" s="1160" t="s">
        <v>23</v>
      </c>
      <c r="B3390" s="1160"/>
      <c r="C3390" s="166">
        <v>45401</v>
      </c>
      <c r="D3390" s="10"/>
      <c r="E3390" s="1206" t="s">
        <v>21</v>
      </c>
      <c r="F3390" s="1206"/>
      <c r="G3390" s="1219"/>
      <c r="H3390" s="1219"/>
      <c r="I3390" s="1219"/>
    </row>
    <row r="3391" spans="1:9" ht="15.75">
      <c r="A3391" s="1213" t="s">
        <v>26</v>
      </c>
      <c r="B3391" s="1213"/>
      <c r="C3391" s="1013" t="s">
        <v>27</v>
      </c>
      <c r="D3391" s="12"/>
      <c r="E3391" s="1213" t="s">
        <v>20</v>
      </c>
      <c r="F3391" s="1213"/>
      <c r="G3391" s="1511">
        <v>45383</v>
      </c>
      <c r="H3391" s="1511"/>
      <c r="I3391" s="1511"/>
    </row>
    <row r="3392" spans="1:9" ht="15.75">
      <c r="A3392" s="1213" t="s">
        <v>15</v>
      </c>
      <c r="B3392" s="1213"/>
      <c r="C3392" s="1013" t="s">
        <v>17</v>
      </c>
      <c r="D3392" s="12"/>
      <c r="E3392" s="1214" t="s">
        <v>18</v>
      </c>
      <c r="F3392" s="1215"/>
      <c r="G3392" s="1184" t="s">
        <v>827</v>
      </c>
      <c r="H3392" s="1184"/>
      <c r="I3392" s="1184"/>
    </row>
    <row r="3393" spans="1:9" ht="15.75">
      <c r="A3393" s="1213" t="s">
        <v>16</v>
      </c>
      <c r="B3393" s="1213"/>
      <c r="C3393" s="1013">
        <v>90065332</v>
      </c>
      <c r="D3393" s="10"/>
      <c r="E3393" s="1206" t="s">
        <v>19</v>
      </c>
      <c r="F3393" s="1206"/>
      <c r="G3393" s="1191" t="s">
        <v>722</v>
      </c>
      <c r="H3393" s="1191"/>
      <c r="I3393" s="1191"/>
    </row>
    <row r="3394" spans="1:9" ht="15.75">
      <c r="A3394" s="1184" t="s">
        <v>0</v>
      </c>
      <c r="B3394" s="1184"/>
      <c r="C3394" s="33"/>
      <c r="D3394" s="8"/>
      <c r="E3394" s="1018" t="s">
        <v>22</v>
      </c>
      <c r="F3394" s="1013" t="s">
        <v>47</v>
      </c>
      <c r="G3394" s="1018" t="s">
        <v>179</v>
      </c>
      <c r="H3394" s="1282" t="s">
        <v>175</v>
      </c>
      <c r="I3394" s="1282"/>
    </row>
    <row r="3395" spans="1:9" ht="15.75">
      <c r="A3395" s="1151" t="s">
        <v>1</v>
      </c>
      <c r="B3395" s="1153"/>
      <c r="C3395" s="1154"/>
      <c r="D3395" s="1512" t="s">
        <v>2</v>
      </c>
      <c r="E3395" s="1512"/>
      <c r="F3395" s="1512"/>
      <c r="G3395" s="1512"/>
      <c r="H3395" s="1513" t="s">
        <v>10</v>
      </c>
      <c r="I3395" s="1513" t="s">
        <v>11</v>
      </c>
    </row>
    <row r="3396" spans="1:9" ht="15.75">
      <c r="A3396" s="1161" t="s">
        <v>3</v>
      </c>
      <c r="B3396" s="1161" t="s">
        <v>4</v>
      </c>
      <c r="C3396" s="1163" t="s">
        <v>5</v>
      </c>
      <c r="D3396" s="1401" t="s">
        <v>6</v>
      </c>
      <c r="E3396" s="1184" t="s">
        <v>7</v>
      </c>
      <c r="F3396" s="1184"/>
      <c r="G3396" s="1184"/>
      <c r="H3396" s="1513"/>
      <c r="I3396" s="1513"/>
    </row>
    <row r="3397" spans="1:9" ht="15.75">
      <c r="A3397" s="1162"/>
      <c r="B3397" s="1162"/>
      <c r="C3397" s="1164"/>
      <c r="D3397" s="1191"/>
      <c r="E3397" s="1184" t="s">
        <v>8</v>
      </c>
      <c r="F3397" s="1184"/>
      <c r="G3397" s="98" t="s">
        <v>9</v>
      </c>
      <c r="H3397" s="1513"/>
      <c r="I3397" s="1513"/>
    </row>
    <row r="3398" spans="1:9" ht="15.75">
      <c r="A3398" s="1008"/>
      <c r="B3398" s="1008"/>
      <c r="C3398" s="1013"/>
      <c r="D3398" s="1016"/>
      <c r="E3398" s="98"/>
      <c r="F3398" s="98"/>
      <c r="G3398" s="1499"/>
      <c r="H3398" s="1190"/>
      <c r="I3398" s="1500"/>
    </row>
    <row r="3399" spans="1:9" ht="15.75">
      <c r="A3399" s="3"/>
      <c r="B3399" s="3"/>
      <c r="C3399" s="1514" t="s">
        <v>822</v>
      </c>
      <c r="D3399" s="1016" t="s">
        <v>29</v>
      </c>
      <c r="E3399" s="1148" t="s">
        <v>692</v>
      </c>
      <c r="F3399" s="1283"/>
      <c r="G3399" s="1501"/>
      <c r="H3399" s="1502"/>
      <c r="I3399" s="1503"/>
    </row>
    <row r="3400" spans="1:9" ht="15.75">
      <c r="A3400" s="3"/>
      <c r="B3400" s="3"/>
      <c r="C3400" s="1505"/>
      <c r="D3400" s="29">
        <v>1</v>
      </c>
      <c r="E3400" s="1003" t="s">
        <v>665</v>
      </c>
      <c r="F3400" s="1011">
        <v>32590</v>
      </c>
      <c r="G3400" s="1011"/>
      <c r="H3400" s="1002"/>
      <c r="I3400" s="1016"/>
    </row>
    <row r="3401" spans="1:9" ht="24">
      <c r="A3401" s="3"/>
      <c r="B3401" s="3"/>
      <c r="C3401" s="1505"/>
      <c r="D3401" s="1004">
        <v>1001</v>
      </c>
      <c r="E3401" s="1003" t="s">
        <v>31</v>
      </c>
      <c r="F3401" s="1011">
        <v>4091</v>
      </c>
      <c r="G3401" s="1011"/>
      <c r="H3401" s="1002"/>
      <c r="I3401" s="117"/>
    </row>
    <row r="3402" spans="1:9" ht="24">
      <c r="A3402" s="3"/>
      <c r="B3402" s="3"/>
      <c r="C3402" s="1505"/>
      <c r="D3402" s="1004">
        <v>1810</v>
      </c>
      <c r="E3402" s="1003" t="s">
        <v>595</v>
      </c>
      <c r="F3402" s="1011">
        <v>44365</v>
      </c>
      <c r="G3402" s="1011"/>
      <c r="H3402" s="1002"/>
      <c r="I3402" s="117"/>
    </row>
    <row r="3403" spans="1:9" ht="24">
      <c r="A3403" s="3"/>
      <c r="B3403" s="3"/>
      <c r="C3403" s="1505"/>
      <c r="D3403" s="1004">
        <v>2363</v>
      </c>
      <c r="E3403" s="1003" t="s">
        <v>72</v>
      </c>
      <c r="F3403" s="1011">
        <v>14000</v>
      </c>
      <c r="G3403" s="1011"/>
      <c r="H3403" s="1002"/>
      <c r="I3403" s="117"/>
    </row>
    <row r="3404" spans="1:9" ht="24">
      <c r="A3404" s="3"/>
      <c r="B3404" s="3"/>
      <c r="C3404" s="1505"/>
      <c r="D3404" s="1004">
        <v>2379</v>
      </c>
      <c r="E3404" s="1003" t="s">
        <v>647</v>
      </c>
      <c r="F3404" s="1011">
        <v>10616</v>
      </c>
      <c r="G3404" s="1011"/>
      <c r="H3404" s="1002"/>
      <c r="I3404" s="117"/>
    </row>
    <row r="3405" spans="1:9" ht="24">
      <c r="A3405" s="3"/>
      <c r="B3405" s="3"/>
      <c r="C3405" s="1505"/>
      <c r="D3405" s="1004">
        <v>1210</v>
      </c>
      <c r="E3405" s="1003" t="s">
        <v>71</v>
      </c>
      <c r="F3405" s="1011">
        <v>5000</v>
      </c>
      <c r="G3405" s="1011"/>
      <c r="H3405" s="1002"/>
      <c r="I3405" s="117"/>
    </row>
    <row r="3406" spans="1:9" ht="24">
      <c r="A3406" s="3"/>
      <c r="B3406" s="3"/>
      <c r="C3406" s="1505"/>
      <c r="D3406" s="1004"/>
      <c r="E3406" s="1003"/>
      <c r="F3406" s="1011"/>
      <c r="G3406" s="1011"/>
      <c r="H3406" s="1002"/>
      <c r="I3406" s="117"/>
    </row>
    <row r="3407" spans="1:9" ht="24">
      <c r="A3407" s="3"/>
      <c r="B3407" s="3"/>
      <c r="C3407" s="1505"/>
      <c r="D3407" s="1004"/>
      <c r="E3407" s="1003"/>
      <c r="F3407" s="1011"/>
      <c r="G3407" s="1011"/>
      <c r="H3407" s="1002"/>
      <c r="I3407" s="117"/>
    </row>
    <row r="3408" spans="1:9" ht="24">
      <c r="A3408" s="3"/>
      <c r="B3408" s="3"/>
      <c r="C3408" s="1505"/>
      <c r="D3408" s="1004"/>
      <c r="E3408" s="1003"/>
      <c r="F3408" s="1011"/>
      <c r="G3408" s="1011"/>
      <c r="H3408" s="1002"/>
      <c r="I3408" s="117"/>
    </row>
    <row r="3409" spans="1:9" ht="24">
      <c r="A3409" s="3"/>
      <c r="B3409" s="3"/>
      <c r="C3409" s="1505"/>
      <c r="D3409" s="1004"/>
      <c r="E3409" s="1003"/>
      <c r="F3409" s="1011"/>
      <c r="G3409" s="1011"/>
      <c r="H3409" s="1002"/>
      <c r="I3409" s="117"/>
    </row>
    <row r="3410" spans="1:9" ht="15.75">
      <c r="A3410" s="3"/>
      <c r="B3410" s="3"/>
      <c r="C3410" s="1506"/>
      <c r="D3410" s="1004"/>
      <c r="E3410" s="1003"/>
      <c r="F3410" s="1011"/>
      <c r="G3410" s="1011"/>
      <c r="H3410" s="1002"/>
      <c r="I3410" s="1016"/>
    </row>
    <row r="3411" spans="1:9" ht="15.75">
      <c r="A3411" s="3"/>
      <c r="B3411" s="3"/>
      <c r="C3411" s="7"/>
      <c r="D3411" s="1004"/>
      <c r="E3411" s="1005"/>
      <c r="F3411" s="1017"/>
      <c r="G3411" s="1017"/>
      <c r="H3411" s="1507"/>
      <c r="I3411" s="1508"/>
    </row>
    <row r="3412" spans="1:9" ht="15.75">
      <c r="A3412" s="15"/>
      <c r="B3412" s="15"/>
      <c r="C3412" s="167"/>
      <c r="D3412" s="1025"/>
      <c r="E3412" s="169"/>
      <c r="F3412" s="170"/>
      <c r="G3412" s="170"/>
      <c r="H3412" s="171"/>
      <c r="I3412" s="167"/>
    </row>
    <row r="3414" spans="1:9" ht="18.75">
      <c r="A3414" s="1140" t="s">
        <v>12</v>
      </c>
      <c r="B3414" s="1140"/>
      <c r="C3414" s="1140"/>
      <c r="D3414" s="1141" t="s">
        <v>588</v>
      </c>
      <c r="E3414" s="1141"/>
      <c r="F3414" s="1141"/>
      <c r="G3414" s="1012" t="s">
        <v>13</v>
      </c>
      <c r="H3414" s="1012"/>
      <c r="I3414" s="1012"/>
    </row>
    <row r="3415" spans="1:9" ht="67.5" customHeight="1">
      <c r="A3415" s="1510" t="s">
        <v>729</v>
      </c>
      <c r="B3415" s="1510"/>
      <c r="C3415" s="1510"/>
      <c r="D3415" s="1510"/>
      <c r="E3415" s="1510"/>
      <c r="F3415" s="1510"/>
      <c r="G3415" s="1510"/>
      <c r="H3415" s="1510"/>
      <c r="I3415" s="1510"/>
    </row>
    <row r="3416" spans="1:9" ht="15.75">
      <c r="A3416" s="1160" t="s">
        <v>23</v>
      </c>
      <c r="B3416" s="1160"/>
      <c r="C3416" s="166">
        <v>45401</v>
      </c>
      <c r="D3416" s="10"/>
      <c r="E3416" s="1206" t="s">
        <v>21</v>
      </c>
      <c r="F3416" s="1206"/>
      <c r="G3416" s="1219"/>
      <c r="H3416" s="1219"/>
      <c r="I3416" s="1219"/>
    </row>
    <row r="3417" spans="1:9" ht="15.75">
      <c r="A3417" s="1213" t="s">
        <v>26</v>
      </c>
      <c r="B3417" s="1213"/>
      <c r="C3417" s="1013" t="s">
        <v>27</v>
      </c>
      <c r="D3417" s="12"/>
      <c r="E3417" s="1213" t="s">
        <v>20</v>
      </c>
      <c r="F3417" s="1213"/>
      <c r="G3417" s="1511">
        <v>45383</v>
      </c>
      <c r="H3417" s="1511"/>
      <c r="I3417" s="1511"/>
    </row>
    <row r="3418" spans="1:9" ht="15.75">
      <c r="A3418" s="1213" t="s">
        <v>15</v>
      </c>
      <c r="B3418" s="1213"/>
      <c r="C3418" s="1013" t="s">
        <v>17</v>
      </c>
      <c r="D3418" s="12"/>
      <c r="E3418" s="1214" t="s">
        <v>18</v>
      </c>
      <c r="F3418" s="1215"/>
      <c r="G3418" s="1184" t="s">
        <v>866</v>
      </c>
      <c r="H3418" s="1184"/>
      <c r="I3418" s="1184"/>
    </row>
    <row r="3419" spans="1:9" ht="15.75">
      <c r="A3419" s="1213" t="s">
        <v>16</v>
      </c>
      <c r="B3419" s="1213"/>
      <c r="C3419" s="1013">
        <v>90097014</v>
      </c>
      <c r="D3419" s="10"/>
      <c r="E3419" s="1206" t="s">
        <v>19</v>
      </c>
      <c r="F3419" s="1206"/>
      <c r="G3419" s="1191" t="s">
        <v>722</v>
      </c>
      <c r="H3419" s="1191"/>
      <c r="I3419" s="1191"/>
    </row>
    <row r="3420" spans="1:9" ht="15.75">
      <c r="A3420" s="1184" t="s">
        <v>0</v>
      </c>
      <c r="B3420" s="1184"/>
      <c r="C3420" s="33"/>
      <c r="D3420" s="8"/>
      <c r="E3420" s="1018" t="s">
        <v>22</v>
      </c>
      <c r="F3420" s="1013" t="s">
        <v>47</v>
      </c>
      <c r="G3420" s="1018" t="s">
        <v>179</v>
      </c>
      <c r="H3420" s="1282" t="s">
        <v>175</v>
      </c>
      <c r="I3420" s="1282"/>
    </row>
    <row r="3421" spans="1:9" ht="15.75">
      <c r="A3421" s="1151" t="s">
        <v>1</v>
      </c>
      <c r="B3421" s="1153"/>
      <c r="C3421" s="1154"/>
      <c r="D3421" s="1512" t="s">
        <v>2</v>
      </c>
      <c r="E3421" s="1512"/>
      <c r="F3421" s="1512"/>
      <c r="G3421" s="1512"/>
      <c r="H3421" s="1513" t="s">
        <v>10</v>
      </c>
      <c r="I3421" s="1513" t="s">
        <v>11</v>
      </c>
    </row>
    <row r="3422" spans="1:9" ht="15.75">
      <c r="A3422" s="1161" t="s">
        <v>3</v>
      </c>
      <c r="B3422" s="1161" t="s">
        <v>4</v>
      </c>
      <c r="C3422" s="1163" t="s">
        <v>5</v>
      </c>
      <c r="D3422" s="1401" t="s">
        <v>6</v>
      </c>
      <c r="E3422" s="1184" t="s">
        <v>7</v>
      </c>
      <c r="F3422" s="1184"/>
      <c r="G3422" s="1184"/>
      <c r="H3422" s="1513"/>
      <c r="I3422" s="1513"/>
    </row>
    <row r="3423" spans="1:9" ht="15.75">
      <c r="A3423" s="1162"/>
      <c r="B3423" s="1162"/>
      <c r="C3423" s="1164"/>
      <c r="D3423" s="1191"/>
      <c r="E3423" s="1184" t="s">
        <v>8</v>
      </c>
      <c r="F3423" s="1184"/>
      <c r="G3423" s="98" t="s">
        <v>9</v>
      </c>
      <c r="H3423" s="1513"/>
      <c r="I3423" s="1513"/>
    </row>
    <row r="3424" spans="1:9" ht="15.75">
      <c r="A3424" s="1008"/>
      <c r="B3424" s="1008"/>
      <c r="C3424" s="1013"/>
      <c r="D3424" s="1016"/>
      <c r="E3424" s="98"/>
      <c r="F3424" s="98"/>
      <c r="G3424" s="1499"/>
      <c r="H3424" s="1190"/>
      <c r="I3424" s="1500"/>
    </row>
    <row r="3425" spans="1:9" ht="15.75">
      <c r="A3425" s="3"/>
      <c r="B3425" s="3"/>
      <c r="C3425" s="1514" t="s">
        <v>822</v>
      </c>
      <c r="D3425" s="1016" t="s">
        <v>29</v>
      </c>
      <c r="E3425" s="1148" t="s">
        <v>692</v>
      </c>
      <c r="F3425" s="1283"/>
      <c r="G3425" s="1501"/>
      <c r="H3425" s="1502"/>
      <c r="I3425" s="1503"/>
    </row>
    <row r="3426" spans="1:9" ht="15.75">
      <c r="A3426" s="3"/>
      <c r="B3426" s="3"/>
      <c r="C3426" s="1505"/>
      <c r="D3426" s="29">
        <v>1</v>
      </c>
      <c r="E3426" s="1003" t="s">
        <v>665</v>
      </c>
      <c r="F3426" s="1011">
        <v>37110</v>
      </c>
      <c r="G3426" s="1011"/>
      <c r="H3426" s="1002"/>
      <c r="I3426" s="1016"/>
    </row>
    <row r="3427" spans="1:9" ht="24">
      <c r="A3427" s="3"/>
      <c r="B3427" s="3"/>
      <c r="C3427" s="1505"/>
      <c r="D3427" s="1004">
        <v>1001</v>
      </c>
      <c r="E3427" s="1003" t="s">
        <v>31</v>
      </c>
      <c r="F3427" s="1011">
        <v>4091</v>
      </c>
      <c r="G3427" s="1011"/>
      <c r="H3427" s="1002"/>
      <c r="I3427" s="117"/>
    </row>
    <row r="3428" spans="1:9" ht="24">
      <c r="A3428" s="3"/>
      <c r="B3428" s="3"/>
      <c r="C3428" s="1505"/>
      <c r="D3428" s="1004">
        <v>1810</v>
      </c>
      <c r="E3428" s="1003" t="s">
        <v>595</v>
      </c>
      <c r="F3428" s="1011">
        <v>46625</v>
      </c>
      <c r="G3428" s="1011"/>
      <c r="H3428" s="1002"/>
      <c r="I3428" s="117"/>
    </row>
    <row r="3429" spans="1:9" ht="24">
      <c r="A3429" s="3"/>
      <c r="B3429" s="3"/>
      <c r="C3429" s="1505"/>
      <c r="D3429" s="1004">
        <v>2363</v>
      </c>
      <c r="E3429" s="1003" t="s">
        <v>72</v>
      </c>
      <c r="F3429" s="1011">
        <v>14000</v>
      </c>
      <c r="G3429" s="1011"/>
      <c r="H3429" s="1002"/>
      <c r="I3429" s="117"/>
    </row>
    <row r="3430" spans="1:9" ht="24">
      <c r="A3430" s="3"/>
      <c r="B3430" s="3"/>
      <c r="C3430" s="1505"/>
      <c r="D3430" s="1004">
        <v>2379</v>
      </c>
      <c r="E3430" s="1003" t="s">
        <v>647</v>
      </c>
      <c r="F3430" s="1011">
        <v>12198</v>
      </c>
      <c r="G3430" s="1011"/>
      <c r="H3430" s="1002"/>
      <c r="I3430" s="117"/>
    </row>
    <row r="3431" spans="1:9" ht="24">
      <c r="A3431" s="3"/>
      <c r="B3431" s="3"/>
      <c r="C3431" s="1505"/>
      <c r="D3431" s="1004">
        <v>1210</v>
      </c>
      <c r="E3431" s="1003" t="s">
        <v>71</v>
      </c>
      <c r="F3431" s="1011">
        <v>5000</v>
      </c>
      <c r="G3431" s="1011"/>
      <c r="H3431" s="1002"/>
      <c r="I3431" s="117"/>
    </row>
    <row r="3432" spans="1:9" ht="24">
      <c r="A3432" s="3"/>
      <c r="B3432" s="3"/>
      <c r="C3432" s="1505"/>
      <c r="D3432" s="1004"/>
      <c r="E3432" s="1003"/>
      <c r="F3432" s="1011"/>
      <c r="G3432" s="1011"/>
      <c r="H3432" s="1002"/>
      <c r="I3432" s="117"/>
    </row>
    <row r="3433" spans="1:9" ht="24">
      <c r="A3433" s="3"/>
      <c r="B3433" s="3"/>
      <c r="C3433" s="1505"/>
      <c r="D3433" s="1004"/>
      <c r="E3433" s="1003"/>
      <c r="F3433" s="1011"/>
      <c r="G3433" s="1011"/>
      <c r="H3433" s="1002"/>
      <c r="I3433" s="117"/>
    </row>
    <row r="3434" spans="1:9" ht="24">
      <c r="A3434" s="3"/>
      <c r="B3434" s="3"/>
      <c r="C3434" s="1505"/>
      <c r="D3434" s="1004"/>
      <c r="E3434" s="1003"/>
      <c r="F3434" s="1011"/>
      <c r="G3434" s="1011"/>
      <c r="H3434" s="1002"/>
      <c r="I3434" s="117"/>
    </row>
    <row r="3435" spans="1:9" ht="24">
      <c r="A3435" s="3"/>
      <c r="B3435" s="3"/>
      <c r="C3435" s="1505"/>
      <c r="D3435" s="1004"/>
      <c r="E3435" s="1003"/>
      <c r="F3435" s="1011"/>
      <c r="G3435" s="1011"/>
      <c r="H3435" s="1002"/>
      <c r="I3435" s="117"/>
    </row>
    <row r="3436" spans="1:9" ht="15.75">
      <c r="A3436" s="3"/>
      <c r="B3436" s="3"/>
      <c r="C3436" s="1506"/>
      <c r="D3436" s="1004"/>
      <c r="E3436" s="1003"/>
      <c r="F3436" s="1011"/>
      <c r="G3436" s="1011"/>
      <c r="H3436" s="1002"/>
      <c r="I3436" s="1016"/>
    </row>
    <row r="3437" spans="1:9" ht="15.75">
      <c r="A3437" s="3"/>
      <c r="B3437" s="3"/>
      <c r="C3437" s="7"/>
      <c r="D3437" s="1004"/>
      <c r="E3437" s="1005"/>
      <c r="F3437" s="1017"/>
      <c r="G3437" s="1017"/>
      <c r="H3437" s="1507"/>
      <c r="I3437" s="1508"/>
    </row>
    <row r="3438" spans="1:9" ht="15.75">
      <c r="A3438" s="15"/>
      <c r="B3438" s="15"/>
      <c r="C3438" s="167"/>
      <c r="D3438" s="1025"/>
      <c r="E3438" s="169"/>
      <c r="F3438" s="170"/>
      <c r="G3438" s="170"/>
      <c r="H3438" s="171"/>
      <c r="I3438" s="167"/>
    </row>
    <row r="3440" spans="1:9" ht="18.75">
      <c r="A3440" s="1140" t="s">
        <v>12</v>
      </c>
      <c r="B3440" s="1140"/>
      <c r="C3440" s="1140"/>
      <c r="D3440" s="1141" t="s">
        <v>588</v>
      </c>
      <c r="E3440" s="1141"/>
      <c r="F3440" s="1141"/>
      <c r="G3440" s="1012" t="s">
        <v>13</v>
      </c>
      <c r="H3440" s="1012"/>
      <c r="I3440" s="1012"/>
    </row>
    <row r="3441" spans="1:9" ht="65.25" customHeight="1">
      <c r="A3441" s="1510" t="s">
        <v>729</v>
      </c>
      <c r="B3441" s="1510"/>
      <c r="C3441" s="1510"/>
      <c r="D3441" s="1510"/>
      <c r="E3441" s="1510"/>
      <c r="F3441" s="1510"/>
      <c r="G3441" s="1510"/>
      <c r="H3441" s="1510"/>
      <c r="I3441" s="1510"/>
    </row>
    <row r="3442" spans="1:9" ht="15.75">
      <c r="A3442" s="1160" t="s">
        <v>23</v>
      </c>
      <c r="B3442" s="1160"/>
      <c r="C3442" s="166">
        <v>45401</v>
      </c>
      <c r="D3442" s="10"/>
      <c r="E3442" s="1206" t="s">
        <v>21</v>
      </c>
      <c r="F3442" s="1206"/>
      <c r="G3442" s="1219"/>
      <c r="H3442" s="1219"/>
      <c r="I3442" s="1219"/>
    </row>
    <row r="3443" spans="1:9" ht="15.75">
      <c r="A3443" s="1213" t="s">
        <v>26</v>
      </c>
      <c r="B3443" s="1213"/>
      <c r="C3443" s="1013" t="s">
        <v>27</v>
      </c>
      <c r="D3443" s="12"/>
      <c r="E3443" s="1213" t="s">
        <v>20</v>
      </c>
      <c r="F3443" s="1213"/>
      <c r="G3443" s="1511">
        <v>45383</v>
      </c>
      <c r="H3443" s="1511"/>
      <c r="I3443" s="1511"/>
    </row>
    <row r="3444" spans="1:9" ht="15.75">
      <c r="A3444" s="1213" t="s">
        <v>15</v>
      </c>
      <c r="B3444" s="1213"/>
      <c r="C3444" s="1013" t="s">
        <v>17</v>
      </c>
      <c r="D3444" s="12"/>
      <c r="E3444" s="1214" t="s">
        <v>18</v>
      </c>
      <c r="F3444" s="1215"/>
      <c r="G3444" s="1184" t="s">
        <v>840</v>
      </c>
      <c r="H3444" s="1184"/>
      <c r="I3444" s="1184"/>
    </row>
    <row r="3445" spans="1:9" ht="15.75">
      <c r="A3445" s="1213" t="s">
        <v>16</v>
      </c>
      <c r="B3445" s="1213"/>
      <c r="C3445" s="1013">
        <v>90018898</v>
      </c>
      <c r="D3445" s="10"/>
      <c r="E3445" s="1206" t="s">
        <v>19</v>
      </c>
      <c r="F3445" s="1206"/>
      <c r="G3445" s="1191" t="s">
        <v>689</v>
      </c>
      <c r="H3445" s="1191"/>
      <c r="I3445" s="1191"/>
    </row>
    <row r="3446" spans="1:9" ht="15.75">
      <c r="A3446" s="1184" t="s">
        <v>0</v>
      </c>
      <c r="B3446" s="1184"/>
      <c r="C3446" s="33"/>
      <c r="D3446" s="8"/>
      <c r="E3446" s="1018" t="s">
        <v>22</v>
      </c>
      <c r="F3446" s="1013" t="s">
        <v>282</v>
      </c>
      <c r="G3446" s="1018" t="s">
        <v>179</v>
      </c>
      <c r="H3446" s="1282" t="s">
        <v>175</v>
      </c>
      <c r="I3446" s="1282"/>
    </row>
    <row r="3447" spans="1:9" ht="15.75">
      <c r="A3447" s="1151" t="s">
        <v>1</v>
      </c>
      <c r="B3447" s="1153"/>
      <c r="C3447" s="1154"/>
      <c r="D3447" s="1512" t="s">
        <v>2</v>
      </c>
      <c r="E3447" s="1512"/>
      <c r="F3447" s="1512"/>
      <c r="G3447" s="1512"/>
      <c r="H3447" s="1513" t="s">
        <v>10</v>
      </c>
      <c r="I3447" s="1513" t="s">
        <v>11</v>
      </c>
    </row>
    <row r="3448" spans="1:9" ht="15.75">
      <c r="A3448" s="1161" t="s">
        <v>3</v>
      </c>
      <c r="B3448" s="1161" t="s">
        <v>4</v>
      </c>
      <c r="C3448" s="1163" t="s">
        <v>5</v>
      </c>
      <c r="D3448" s="1401" t="s">
        <v>6</v>
      </c>
      <c r="E3448" s="1184" t="s">
        <v>7</v>
      </c>
      <c r="F3448" s="1184"/>
      <c r="G3448" s="1184"/>
      <c r="H3448" s="1513"/>
      <c r="I3448" s="1513"/>
    </row>
    <row r="3449" spans="1:9" ht="15.75">
      <c r="A3449" s="1162"/>
      <c r="B3449" s="1162"/>
      <c r="C3449" s="1164"/>
      <c r="D3449" s="1191"/>
      <c r="E3449" s="1184" t="s">
        <v>8</v>
      </c>
      <c r="F3449" s="1184"/>
      <c r="G3449" s="98" t="s">
        <v>9</v>
      </c>
      <c r="H3449" s="1513"/>
      <c r="I3449" s="1513"/>
    </row>
    <row r="3450" spans="1:9" ht="15.75">
      <c r="A3450" s="1008"/>
      <c r="B3450" s="1008"/>
      <c r="C3450" s="1013"/>
      <c r="D3450" s="1016"/>
      <c r="E3450" s="98"/>
      <c r="F3450" s="98"/>
      <c r="G3450" s="1499"/>
      <c r="H3450" s="1190"/>
      <c r="I3450" s="1500"/>
    </row>
    <row r="3451" spans="1:9" ht="15.75">
      <c r="A3451" s="3"/>
      <c r="B3451" s="3"/>
      <c r="C3451" s="1514" t="s">
        <v>839</v>
      </c>
      <c r="D3451" s="1016" t="s">
        <v>29</v>
      </c>
      <c r="E3451" s="1148" t="s">
        <v>692</v>
      </c>
      <c r="F3451" s="1283"/>
      <c r="G3451" s="1501"/>
      <c r="H3451" s="1502"/>
      <c r="I3451" s="1503"/>
    </row>
    <row r="3452" spans="1:9" ht="15.75">
      <c r="A3452" s="3"/>
      <c r="B3452" s="3"/>
      <c r="C3452" s="1505"/>
      <c r="D3452" s="29">
        <v>1</v>
      </c>
      <c r="E3452" s="1003" t="s">
        <v>665</v>
      </c>
      <c r="F3452" s="1011">
        <v>35420</v>
      </c>
      <c r="G3452" s="1011"/>
      <c r="H3452" s="1002"/>
      <c r="I3452" s="1016"/>
    </row>
    <row r="3453" spans="1:9" ht="24">
      <c r="A3453" s="3"/>
      <c r="B3453" s="3"/>
      <c r="C3453" s="1505"/>
      <c r="D3453" s="1004">
        <v>1001</v>
      </c>
      <c r="E3453" s="1003" t="s">
        <v>31</v>
      </c>
      <c r="F3453" s="1011">
        <v>2384</v>
      </c>
      <c r="G3453" s="1011"/>
      <c r="H3453" s="1002"/>
      <c r="I3453" s="117"/>
    </row>
    <row r="3454" spans="1:9" ht="24">
      <c r="A3454" s="3"/>
      <c r="B3454" s="3"/>
      <c r="C3454" s="1505"/>
      <c r="D3454" s="1004">
        <v>1210</v>
      </c>
      <c r="E3454" s="1003" t="s">
        <v>71</v>
      </c>
      <c r="F3454" s="1011">
        <v>1932</v>
      </c>
      <c r="G3454" s="1011"/>
      <c r="H3454" s="1002"/>
      <c r="I3454" s="117"/>
    </row>
    <row r="3455" spans="1:9" ht="24">
      <c r="A3455" s="3"/>
      <c r="B3455" s="3"/>
      <c r="C3455" s="1505"/>
      <c r="D3455" s="1004">
        <v>1810</v>
      </c>
      <c r="E3455" s="1003" t="s">
        <v>595</v>
      </c>
      <c r="F3455" s="1011">
        <v>34020</v>
      </c>
      <c r="G3455" s="1011"/>
      <c r="H3455" s="1002"/>
      <c r="I3455" s="117"/>
    </row>
    <row r="3456" spans="1:9" ht="24">
      <c r="A3456" s="3"/>
      <c r="B3456" s="3"/>
      <c r="C3456" s="1505"/>
      <c r="D3456" s="1004">
        <v>1978</v>
      </c>
      <c r="E3456" s="1003" t="s">
        <v>74</v>
      </c>
      <c r="F3456" s="1011">
        <v>9000</v>
      </c>
      <c r="G3456" s="1011"/>
      <c r="H3456" s="1002"/>
      <c r="I3456" s="117"/>
    </row>
    <row r="3457" spans="1:9" ht="24">
      <c r="A3457" s="3"/>
      <c r="B3457" s="3"/>
      <c r="C3457" s="1505"/>
      <c r="D3457" s="1004">
        <v>2363</v>
      </c>
      <c r="E3457" s="1003" t="s">
        <v>72</v>
      </c>
      <c r="F3457" s="1011">
        <v>12000</v>
      </c>
      <c r="G3457" s="1011"/>
      <c r="H3457" s="1002"/>
      <c r="I3457" s="117"/>
    </row>
    <row r="3458" spans="1:9" ht="24">
      <c r="A3458" s="3"/>
      <c r="B3458" s="3"/>
      <c r="C3458" s="1505"/>
      <c r="D3458" s="1004">
        <v>2378</v>
      </c>
      <c r="E3458" s="1003" t="s">
        <v>647</v>
      </c>
      <c r="F3458" s="1011">
        <v>12079</v>
      </c>
      <c r="G3458" s="1011"/>
      <c r="H3458" s="1002"/>
      <c r="I3458" s="117"/>
    </row>
    <row r="3459" spans="1:9" ht="24">
      <c r="A3459" s="3"/>
      <c r="B3459" s="3"/>
      <c r="C3459" s="1505"/>
      <c r="D3459" s="1004"/>
      <c r="E3459" s="1003"/>
      <c r="F3459" s="1011"/>
      <c r="G3459" s="1011"/>
      <c r="H3459" s="1002"/>
      <c r="I3459" s="117"/>
    </row>
    <row r="3460" spans="1:9" ht="24">
      <c r="A3460" s="3"/>
      <c r="B3460" s="3"/>
      <c r="C3460" s="1505"/>
      <c r="D3460" s="1004"/>
      <c r="E3460" s="1003"/>
      <c r="F3460" s="1011"/>
      <c r="G3460" s="1011"/>
      <c r="H3460" s="1002"/>
      <c r="I3460" s="117"/>
    </row>
    <row r="3461" spans="1:9" ht="24">
      <c r="A3461" s="3"/>
      <c r="B3461" s="3"/>
      <c r="C3461" s="1505"/>
      <c r="D3461" s="1004"/>
      <c r="E3461" s="1003"/>
      <c r="F3461" s="1011"/>
      <c r="G3461" s="1011"/>
      <c r="H3461" s="1002"/>
      <c r="I3461" s="117"/>
    </row>
    <row r="3462" spans="1:9" ht="15.75">
      <c r="A3462" s="3"/>
      <c r="B3462" s="3"/>
      <c r="C3462" s="1506"/>
      <c r="D3462" s="1004"/>
      <c r="E3462" s="1003"/>
      <c r="F3462" s="1011"/>
      <c r="G3462" s="1011"/>
      <c r="H3462" s="1002"/>
      <c r="I3462" s="1016"/>
    </row>
    <row r="3463" spans="1:9" ht="15.75">
      <c r="A3463" s="3"/>
      <c r="B3463" s="3"/>
      <c r="C3463" s="7"/>
      <c r="D3463" s="1004"/>
      <c r="E3463" s="1005"/>
      <c r="F3463" s="1017"/>
      <c r="G3463" s="1017"/>
      <c r="H3463" s="1507"/>
      <c r="I3463" s="1508"/>
    </row>
    <row r="3464" spans="1:9" ht="15.75">
      <c r="A3464" s="15"/>
      <c r="B3464" s="15"/>
      <c r="C3464" s="167"/>
      <c r="D3464" s="1025"/>
      <c r="E3464" s="169"/>
      <c r="F3464" s="170"/>
      <c r="G3464" s="170"/>
      <c r="H3464" s="171"/>
      <c r="I3464" s="167"/>
    </row>
    <row r="3466" spans="1:9" ht="85.5" hidden="1" customHeight="1">
      <c r="A3466" s="1140" t="s">
        <v>12</v>
      </c>
      <c r="B3466" s="1140"/>
      <c r="C3466" s="1140"/>
      <c r="D3466" s="1141" t="s">
        <v>588</v>
      </c>
      <c r="E3466" s="1141"/>
      <c r="F3466" s="1141"/>
      <c r="G3466" s="1012" t="s">
        <v>13</v>
      </c>
      <c r="H3466" s="1012"/>
      <c r="I3466" s="1012"/>
    </row>
    <row r="3467" spans="1:9" ht="67.5" customHeight="1">
      <c r="A3467" s="1510" t="s">
        <v>785</v>
      </c>
      <c r="B3467" s="1510"/>
      <c r="C3467" s="1510"/>
      <c r="D3467" s="1510"/>
      <c r="E3467" s="1510"/>
      <c r="F3467" s="1510"/>
      <c r="G3467" s="1510"/>
      <c r="H3467" s="1510"/>
      <c r="I3467" s="1510"/>
    </row>
    <row r="3468" spans="1:9" ht="15.75">
      <c r="A3468" s="1160" t="s">
        <v>23</v>
      </c>
      <c r="B3468" s="1160"/>
      <c r="C3468" s="166">
        <v>45401</v>
      </c>
      <c r="D3468" s="10"/>
      <c r="E3468" s="1206" t="s">
        <v>21</v>
      </c>
      <c r="F3468" s="1206"/>
      <c r="G3468" s="1219"/>
      <c r="H3468" s="1219"/>
      <c r="I3468" s="1219"/>
    </row>
    <row r="3469" spans="1:9" ht="15.75">
      <c r="A3469" s="1213" t="s">
        <v>26</v>
      </c>
      <c r="B3469" s="1213"/>
      <c r="C3469" s="1036" t="s">
        <v>27</v>
      </c>
      <c r="D3469" s="12"/>
      <c r="E3469" s="1213" t="s">
        <v>20</v>
      </c>
      <c r="F3469" s="1213"/>
      <c r="G3469" s="1511">
        <v>45383</v>
      </c>
      <c r="H3469" s="1511"/>
      <c r="I3469" s="1511"/>
    </row>
    <row r="3470" spans="1:9" ht="15.75">
      <c r="A3470" s="1213" t="s">
        <v>15</v>
      </c>
      <c r="B3470" s="1213"/>
      <c r="C3470" s="1036" t="s">
        <v>17</v>
      </c>
      <c r="D3470" s="12"/>
      <c r="E3470" s="1214" t="s">
        <v>18</v>
      </c>
      <c r="F3470" s="1215"/>
      <c r="G3470" s="1184" t="s">
        <v>841</v>
      </c>
      <c r="H3470" s="1184"/>
      <c r="I3470" s="1184"/>
    </row>
    <row r="3471" spans="1:9" ht="15.75">
      <c r="A3471" s="1213" t="s">
        <v>16</v>
      </c>
      <c r="B3471" s="1213"/>
      <c r="C3471" s="1036">
        <v>90114391</v>
      </c>
      <c r="D3471" s="10"/>
      <c r="E3471" s="1206" t="s">
        <v>19</v>
      </c>
      <c r="F3471" s="1206"/>
      <c r="G3471" s="1191" t="s">
        <v>672</v>
      </c>
      <c r="H3471" s="1191"/>
      <c r="I3471" s="1191"/>
    </row>
    <row r="3472" spans="1:9" ht="15.75">
      <c r="A3472" s="1184" t="s">
        <v>0</v>
      </c>
      <c r="B3472" s="1184"/>
      <c r="C3472" s="33"/>
      <c r="D3472" s="8"/>
      <c r="E3472" s="1038" t="s">
        <v>22</v>
      </c>
      <c r="F3472" s="1036" t="s">
        <v>111</v>
      </c>
      <c r="G3472" s="1038" t="s">
        <v>179</v>
      </c>
      <c r="H3472" s="1282" t="s">
        <v>175</v>
      </c>
      <c r="I3472" s="1282"/>
    </row>
    <row r="3473" spans="1:9" ht="15.75">
      <c r="A3473" s="1151" t="s">
        <v>1</v>
      </c>
      <c r="B3473" s="1153"/>
      <c r="C3473" s="1154"/>
      <c r="D3473" s="1512" t="s">
        <v>2</v>
      </c>
      <c r="E3473" s="1512"/>
      <c r="F3473" s="1512"/>
      <c r="G3473" s="1512"/>
      <c r="H3473" s="1513" t="s">
        <v>10</v>
      </c>
      <c r="I3473" s="1513" t="s">
        <v>11</v>
      </c>
    </row>
    <row r="3474" spans="1:9" ht="15.75">
      <c r="A3474" s="1161" t="s">
        <v>3</v>
      </c>
      <c r="B3474" s="1161" t="s">
        <v>4</v>
      </c>
      <c r="C3474" s="1163" t="s">
        <v>5</v>
      </c>
      <c r="D3474" s="1401" t="s">
        <v>6</v>
      </c>
      <c r="E3474" s="1184" t="s">
        <v>7</v>
      </c>
      <c r="F3474" s="1184"/>
      <c r="G3474" s="1184"/>
      <c r="H3474" s="1513"/>
      <c r="I3474" s="1513"/>
    </row>
    <row r="3475" spans="1:9" ht="15.75">
      <c r="A3475" s="1162"/>
      <c r="B3475" s="1162"/>
      <c r="C3475" s="1164"/>
      <c r="D3475" s="1191"/>
      <c r="E3475" s="1184" t="s">
        <v>8</v>
      </c>
      <c r="F3475" s="1184"/>
      <c r="G3475" s="98" t="s">
        <v>9</v>
      </c>
      <c r="H3475" s="1513"/>
      <c r="I3475" s="1513"/>
    </row>
    <row r="3476" spans="1:9" ht="15.75">
      <c r="A3476" s="1033"/>
      <c r="B3476" s="1033"/>
      <c r="C3476" s="1036"/>
      <c r="D3476" s="1037"/>
      <c r="E3476" s="98"/>
      <c r="F3476" s="98"/>
      <c r="G3476" s="1499"/>
      <c r="H3476" s="1190"/>
      <c r="I3476" s="1500"/>
    </row>
    <row r="3477" spans="1:9" ht="15.75">
      <c r="A3477" s="3"/>
      <c r="B3477" s="3"/>
      <c r="C3477" s="1514" t="s">
        <v>761</v>
      </c>
      <c r="D3477" s="1037" t="s">
        <v>29</v>
      </c>
      <c r="E3477" s="1148" t="s">
        <v>692</v>
      </c>
      <c r="F3477" s="1283"/>
      <c r="G3477" s="1501"/>
      <c r="H3477" s="1502"/>
      <c r="I3477" s="1503"/>
    </row>
    <row r="3478" spans="1:9" ht="15.75">
      <c r="A3478" s="3"/>
      <c r="B3478" s="3"/>
      <c r="C3478" s="1505"/>
      <c r="D3478" s="29">
        <v>1</v>
      </c>
      <c r="E3478" s="1030" t="s">
        <v>665</v>
      </c>
      <c r="F3478" s="1034">
        <v>18230</v>
      </c>
      <c r="G3478" s="1034"/>
      <c r="H3478" s="1029"/>
      <c r="I3478" s="1037"/>
    </row>
    <row r="3479" spans="1:9" ht="24">
      <c r="A3479" s="3"/>
      <c r="B3479" s="3"/>
      <c r="C3479" s="1505"/>
      <c r="D3479" s="1031">
        <v>1001</v>
      </c>
      <c r="E3479" s="1030" t="s">
        <v>31</v>
      </c>
      <c r="F3479" s="1034">
        <v>2255</v>
      </c>
      <c r="G3479" s="1034"/>
      <c r="H3479" s="1029"/>
      <c r="I3479" s="117"/>
    </row>
    <row r="3480" spans="1:9" ht="24">
      <c r="A3480" s="3"/>
      <c r="B3480" s="3"/>
      <c r="C3480" s="1505"/>
      <c r="D3480" s="1031">
        <v>1210</v>
      </c>
      <c r="E3480" s="1030" t="s">
        <v>71</v>
      </c>
      <c r="F3480" s="1034">
        <v>1932</v>
      </c>
      <c r="G3480" s="1034"/>
      <c r="H3480" s="1029"/>
      <c r="I3480" s="117"/>
    </row>
    <row r="3481" spans="1:9" ht="24">
      <c r="A3481" s="3"/>
      <c r="B3481" s="3"/>
      <c r="C3481" s="1505"/>
      <c r="D3481" s="1031">
        <v>1810</v>
      </c>
      <c r="E3481" s="1030" t="s">
        <v>595</v>
      </c>
      <c r="F3481" s="1034">
        <v>24345</v>
      </c>
      <c r="G3481" s="1034"/>
      <c r="H3481" s="1029"/>
      <c r="I3481" s="117"/>
    </row>
    <row r="3482" spans="1:9" ht="24">
      <c r="A3482" s="3"/>
      <c r="B3482" s="3"/>
      <c r="C3482" s="1505"/>
      <c r="D3482" s="1031">
        <v>2378</v>
      </c>
      <c r="E3482" s="1030" t="s">
        <v>647</v>
      </c>
      <c r="F3482" s="1034">
        <v>6118</v>
      </c>
      <c r="G3482" s="1034"/>
      <c r="H3482" s="1029"/>
      <c r="I3482" s="117"/>
    </row>
    <row r="3483" spans="1:9" ht="24">
      <c r="A3483" s="3"/>
      <c r="B3483" s="3"/>
      <c r="C3483" s="1505"/>
      <c r="D3483" s="1031"/>
      <c r="E3483" s="1030"/>
      <c r="F3483" s="1034"/>
      <c r="G3483" s="1034"/>
      <c r="H3483" s="1029"/>
      <c r="I3483" s="117"/>
    </row>
    <row r="3484" spans="1:9" ht="24">
      <c r="A3484" s="3"/>
      <c r="B3484" s="3"/>
      <c r="C3484" s="1505"/>
      <c r="D3484" s="1031"/>
      <c r="E3484" s="1030"/>
      <c r="F3484" s="1034"/>
      <c r="G3484" s="1034"/>
      <c r="H3484" s="1029"/>
      <c r="I3484" s="117"/>
    </row>
    <row r="3485" spans="1:9" ht="24">
      <c r="A3485" s="3"/>
      <c r="B3485" s="3"/>
      <c r="C3485" s="1505"/>
      <c r="D3485" s="1031"/>
      <c r="E3485" s="1030"/>
      <c r="F3485" s="1034"/>
      <c r="G3485" s="1034"/>
      <c r="H3485" s="1029"/>
      <c r="I3485" s="117"/>
    </row>
    <row r="3486" spans="1:9" ht="24">
      <c r="A3486" s="3"/>
      <c r="B3486" s="3"/>
      <c r="C3486" s="1505"/>
      <c r="D3486" s="1031"/>
      <c r="E3486" s="1030"/>
      <c r="F3486" s="1034"/>
      <c r="G3486" s="1034"/>
      <c r="H3486" s="1029"/>
      <c r="I3486" s="117"/>
    </row>
    <row r="3487" spans="1:9" ht="24">
      <c r="A3487" s="3"/>
      <c r="B3487" s="3"/>
      <c r="C3487" s="1505"/>
      <c r="D3487" s="1031"/>
      <c r="E3487" s="1030"/>
      <c r="F3487" s="1034"/>
      <c r="G3487" s="1034"/>
      <c r="H3487" s="1029"/>
      <c r="I3487" s="117"/>
    </row>
    <row r="3488" spans="1:9" ht="15.75">
      <c r="A3488" s="3"/>
      <c r="B3488" s="3"/>
      <c r="C3488" s="1506"/>
      <c r="D3488" s="1031"/>
      <c r="E3488" s="1030"/>
      <c r="F3488" s="1034"/>
      <c r="G3488" s="1034"/>
      <c r="H3488" s="1029"/>
      <c r="I3488" s="1037"/>
    </row>
    <row r="3489" spans="1:9" ht="15.75">
      <c r="A3489" s="3"/>
      <c r="B3489" s="3"/>
      <c r="C3489" s="7"/>
      <c r="D3489" s="1031"/>
      <c r="E3489" s="1032"/>
      <c r="F3489" s="1039"/>
      <c r="G3489" s="1039"/>
      <c r="H3489" s="1507"/>
      <c r="I3489" s="1508"/>
    </row>
    <row r="3490" spans="1:9" ht="15.75">
      <c r="A3490" s="15"/>
      <c r="B3490" s="15"/>
      <c r="C3490" s="167"/>
      <c r="D3490" s="1043"/>
      <c r="E3490" s="169"/>
      <c r="F3490" s="170"/>
      <c r="G3490" s="170"/>
      <c r="H3490" s="171"/>
      <c r="I3490" s="167"/>
    </row>
    <row r="3492" spans="1:9" ht="18.75">
      <c r="A3492" s="1140" t="s">
        <v>12</v>
      </c>
      <c r="B3492" s="1140"/>
      <c r="C3492" s="1140"/>
      <c r="D3492" s="1141" t="s">
        <v>588</v>
      </c>
      <c r="E3492" s="1141"/>
      <c r="F3492" s="1141"/>
      <c r="G3492" s="1035" t="s">
        <v>13</v>
      </c>
      <c r="H3492" s="1035"/>
      <c r="I3492" s="1035"/>
    </row>
    <row r="3493" spans="1:9" ht="66.75" customHeight="1">
      <c r="A3493" s="1510" t="s">
        <v>785</v>
      </c>
      <c r="B3493" s="1510"/>
      <c r="C3493" s="1510"/>
      <c r="D3493" s="1510"/>
      <c r="E3493" s="1510"/>
      <c r="F3493" s="1510"/>
      <c r="G3493" s="1510"/>
      <c r="H3493" s="1510"/>
      <c r="I3493" s="1510"/>
    </row>
    <row r="3494" spans="1:9" ht="15.75">
      <c r="A3494" s="1160" t="s">
        <v>23</v>
      </c>
      <c r="B3494" s="1160"/>
      <c r="C3494" s="166">
        <v>45401</v>
      </c>
      <c r="D3494" s="10"/>
      <c r="E3494" s="1206" t="s">
        <v>21</v>
      </c>
      <c r="F3494" s="1206"/>
      <c r="G3494" s="1219"/>
      <c r="H3494" s="1219"/>
      <c r="I3494" s="1219"/>
    </row>
    <row r="3495" spans="1:9" ht="15.75">
      <c r="A3495" s="1213" t="s">
        <v>26</v>
      </c>
      <c r="B3495" s="1213"/>
      <c r="C3495" s="1036" t="s">
        <v>27</v>
      </c>
      <c r="D3495" s="12"/>
      <c r="E3495" s="1213" t="s">
        <v>20</v>
      </c>
      <c r="F3495" s="1213"/>
      <c r="G3495" s="1511">
        <v>45383</v>
      </c>
      <c r="H3495" s="1511"/>
      <c r="I3495" s="1511"/>
    </row>
    <row r="3496" spans="1:9" ht="15.75">
      <c r="A3496" s="1213" t="s">
        <v>15</v>
      </c>
      <c r="B3496" s="1213"/>
      <c r="C3496" s="1036" t="s">
        <v>17</v>
      </c>
      <c r="D3496" s="12"/>
      <c r="E3496" s="1214" t="s">
        <v>18</v>
      </c>
      <c r="F3496" s="1215"/>
      <c r="G3496" s="1184" t="s">
        <v>842</v>
      </c>
      <c r="H3496" s="1184"/>
      <c r="I3496" s="1184"/>
    </row>
    <row r="3497" spans="1:9" ht="15.75">
      <c r="A3497" s="1213" t="s">
        <v>16</v>
      </c>
      <c r="B3497" s="1213"/>
      <c r="C3497" s="1036">
        <v>90014430</v>
      </c>
      <c r="D3497" s="10"/>
      <c r="E3497" s="1206" t="s">
        <v>19</v>
      </c>
      <c r="F3497" s="1206"/>
      <c r="G3497" s="1191" t="s">
        <v>672</v>
      </c>
      <c r="H3497" s="1191"/>
      <c r="I3497" s="1191"/>
    </row>
    <row r="3498" spans="1:9" ht="15.75">
      <c r="A3498" s="1184" t="s">
        <v>0</v>
      </c>
      <c r="B3498" s="1184"/>
      <c r="C3498" s="33"/>
      <c r="D3498" s="8"/>
      <c r="E3498" s="1038" t="s">
        <v>22</v>
      </c>
      <c r="F3498" s="1036" t="s">
        <v>111</v>
      </c>
      <c r="G3498" s="1038" t="s">
        <v>179</v>
      </c>
      <c r="H3498" s="1282" t="s">
        <v>175</v>
      </c>
      <c r="I3498" s="1282"/>
    </row>
    <row r="3499" spans="1:9" ht="15.75">
      <c r="A3499" s="1151" t="s">
        <v>1</v>
      </c>
      <c r="B3499" s="1153"/>
      <c r="C3499" s="1154"/>
      <c r="D3499" s="1512" t="s">
        <v>2</v>
      </c>
      <c r="E3499" s="1512"/>
      <c r="F3499" s="1512"/>
      <c r="G3499" s="1512"/>
      <c r="H3499" s="1513" t="s">
        <v>10</v>
      </c>
      <c r="I3499" s="1513" t="s">
        <v>11</v>
      </c>
    </row>
    <row r="3500" spans="1:9" ht="15.75">
      <c r="A3500" s="1161" t="s">
        <v>3</v>
      </c>
      <c r="B3500" s="1161" t="s">
        <v>4</v>
      </c>
      <c r="C3500" s="1163" t="s">
        <v>5</v>
      </c>
      <c r="D3500" s="1401" t="s">
        <v>6</v>
      </c>
      <c r="E3500" s="1184" t="s">
        <v>7</v>
      </c>
      <c r="F3500" s="1184"/>
      <c r="G3500" s="1184"/>
      <c r="H3500" s="1513"/>
      <c r="I3500" s="1513"/>
    </row>
    <row r="3501" spans="1:9" ht="15.75">
      <c r="A3501" s="1162"/>
      <c r="B3501" s="1162"/>
      <c r="C3501" s="1164"/>
      <c r="D3501" s="1191"/>
      <c r="E3501" s="1184" t="s">
        <v>8</v>
      </c>
      <c r="F3501" s="1184"/>
      <c r="G3501" s="98" t="s">
        <v>9</v>
      </c>
      <c r="H3501" s="1513"/>
      <c r="I3501" s="1513"/>
    </row>
    <row r="3502" spans="1:9" ht="15.75">
      <c r="A3502" s="1033"/>
      <c r="B3502" s="1033"/>
      <c r="C3502" s="1036"/>
      <c r="D3502" s="1037"/>
      <c r="E3502" s="98"/>
      <c r="F3502" s="98"/>
      <c r="G3502" s="1499"/>
      <c r="H3502" s="1190"/>
      <c r="I3502" s="1500"/>
    </row>
    <row r="3503" spans="1:9" ht="15.75">
      <c r="A3503" s="3"/>
      <c r="B3503" s="3"/>
      <c r="C3503" s="1514" t="s">
        <v>761</v>
      </c>
      <c r="D3503" s="1037" t="s">
        <v>29</v>
      </c>
      <c r="E3503" s="1148" t="s">
        <v>692</v>
      </c>
      <c r="F3503" s="1283"/>
      <c r="G3503" s="1501"/>
      <c r="H3503" s="1502"/>
      <c r="I3503" s="1503"/>
    </row>
    <row r="3504" spans="1:9" ht="15.75">
      <c r="A3504" s="3"/>
      <c r="B3504" s="3"/>
      <c r="C3504" s="1505"/>
      <c r="D3504" s="29">
        <v>1</v>
      </c>
      <c r="E3504" s="1030" t="s">
        <v>665</v>
      </c>
      <c r="F3504" s="1034">
        <v>24980</v>
      </c>
      <c r="G3504" s="1034"/>
      <c r="H3504" s="1029"/>
      <c r="I3504" s="1037"/>
    </row>
    <row r="3505" spans="1:9" ht="24">
      <c r="A3505" s="3"/>
      <c r="B3505" s="3"/>
      <c r="C3505" s="1505"/>
      <c r="D3505" s="1031">
        <v>1001</v>
      </c>
      <c r="E3505" s="1030" t="s">
        <v>31</v>
      </c>
      <c r="F3505" s="1034">
        <v>2255</v>
      </c>
      <c r="G3505" s="1034"/>
      <c r="H3505" s="1029"/>
      <c r="I3505" s="117"/>
    </row>
    <row r="3506" spans="1:9" ht="24">
      <c r="A3506" s="3"/>
      <c r="B3506" s="3"/>
      <c r="C3506" s="1505"/>
      <c r="D3506" s="1031">
        <v>1210</v>
      </c>
      <c r="E3506" s="1030" t="s">
        <v>71</v>
      </c>
      <c r="F3506" s="1034">
        <v>1932</v>
      </c>
      <c r="G3506" s="1034"/>
      <c r="H3506" s="1029"/>
      <c r="I3506" s="117"/>
    </row>
    <row r="3507" spans="1:9" ht="24">
      <c r="A3507" s="3"/>
      <c r="B3507" s="3"/>
      <c r="C3507" s="1505"/>
      <c r="D3507" s="1031">
        <v>1810</v>
      </c>
      <c r="E3507" s="1030" t="s">
        <v>595</v>
      </c>
      <c r="F3507" s="1034">
        <v>27720</v>
      </c>
      <c r="G3507" s="1034"/>
      <c r="H3507" s="1029"/>
      <c r="I3507" s="117"/>
    </row>
    <row r="3508" spans="1:9" ht="24">
      <c r="A3508" s="3"/>
      <c r="B3508" s="3"/>
      <c r="C3508" s="1505"/>
      <c r="D3508" s="1031">
        <v>2378</v>
      </c>
      <c r="E3508" s="1030" t="s">
        <v>647</v>
      </c>
      <c r="F3508" s="1034">
        <v>8481</v>
      </c>
      <c r="G3508" s="1034"/>
      <c r="H3508" s="1029"/>
      <c r="I3508" s="117"/>
    </row>
    <row r="3509" spans="1:9" ht="24">
      <c r="A3509" s="3"/>
      <c r="B3509" s="3"/>
      <c r="C3509" s="1505"/>
      <c r="D3509" s="1031"/>
      <c r="E3509" s="1030"/>
      <c r="F3509" s="1034"/>
      <c r="G3509" s="1034"/>
      <c r="H3509" s="1029"/>
      <c r="I3509" s="117"/>
    </row>
    <row r="3510" spans="1:9" ht="24">
      <c r="A3510" s="3"/>
      <c r="B3510" s="3"/>
      <c r="C3510" s="1505"/>
      <c r="D3510" s="1031"/>
      <c r="E3510" s="1030"/>
      <c r="F3510" s="1034"/>
      <c r="G3510" s="1034"/>
      <c r="H3510" s="1029"/>
      <c r="I3510" s="117"/>
    </row>
    <row r="3511" spans="1:9" ht="24">
      <c r="A3511" s="3"/>
      <c r="B3511" s="3"/>
      <c r="C3511" s="1505"/>
      <c r="D3511" s="1031"/>
      <c r="E3511" s="1030"/>
      <c r="F3511" s="1034"/>
      <c r="G3511" s="1034"/>
      <c r="H3511" s="1029"/>
      <c r="I3511" s="117"/>
    </row>
    <row r="3512" spans="1:9" ht="24">
      <c r="A3512" s="3"/>
      <c r="B3512" s="3"/>
      <c r="C3512" s="1505"/>
      <c r="D3512" s="1031"/>
      <c r="E3512" s="1030"/>
      <c r="F3512" s="1034"/>
      <c r="G3512" s="1034"/>
      <c r="H3512" s="1029"/>
      <c r="I3512" s="117"/>
    </row>
    <row r="3513" spans="1:9" ht="24">
      <c r="A3513" s="3"/>
      <c r="B3513" s="3"/>
      <c r="C3513" s="1505"/>
      <c r="D3513" s="1031"/>
      <c r="E3513" s="1030"/>
      <c r="F3513" s="1034"/>
      <c r="G3513" s="1034"/>
      <c r="H3513" s="1029"/>
      <c r="I3513" s="117"/>
    </row>
    <row r="3514" spans="1:9" ht="15.75">
      <c r="A3514" s="3"/>
      <c r="B3514" s="3"/>
      <c r="C3514" s="1506"/>
      <c r="D3514" s="1031"/>
      <c r="E3514" s="1030"/>
      <c r="F3514" s="1034"/>
      <c r="G3514" s="1034"/>
      <c r="H3514" s="1029"/>
      <c r="I3514" s="1037"/>
    </row>
    <row r="3515" spans="1:9" ht="15.75">
      <c r="A3515" s="3"/>
      <c r="B3515" s="3"/>
      <c r="C3515" s="7"/>
      <c r="D3515" s="1031"/>
      <c r="E3515" s="1032"/>
      <c r="F3515" s="1039"/>
      <c r="G3515" s="1039"/>
      <c r="H3515" s="1507"/>
      <c r="I3515" s="1508"/>
    </row>
    <row r="3516" spans="1:9" ht="15.75">
      <c r="A3516" s="15"/>
      <c r="B3516" s="15"/>
      <c r="C3516" s="167"/>
      <c r="D3516" s="1043"/>
      <c r="E3516" s="169"/>
      <c r="F3516" s="170"/>
      <c r="G3516" s="170"/>
      <c r="H3516" s="171"/>
      <c r="I3516" s="167"/>
    </row>
    <row r="3518" spans="1:9" ht="18.75">
      <c r="A3518" s="1140" t="s">
        <v>12</v>
      </c>
      <c r="B3518" s="1140"/>
      <c r="C3518" s="1140"/>
      <c r="D3518" s="1141" t="s">
        <v>588</v>
      </c>
      <c r="E3518" s="1141"/>
      <c r="F3518" s="1141"/>
      <c r="G3518" s="1035" t="s">
        <v>13</v>
      </c>
      <c r="H3518" s="1035"/>
      <c r="I3518" s="1035"/>
    </row>
    <row r="3519" spans="1:9" ht="65.25" customHeight="1">
      <c r="A3519" s="1510" t="s">
        <v>785</v>
      </c>
      <c r="B3519" s="1510"/>
      <c r="C3519" s="1510"/>
      <c r="D3519" s="1510"/>
      <c r="E3519" s="1510"/>
      <c r="F3519" s="1510"/>
      <c r="G3519" s="1510"/>
      <c r="H3519" s="1510"/>
      <c r="I3519" s="1510"/>
    </row>
    <row r="3520" spans="1:9" ht="15.75">
      <c r="A3520" s="1160" t="s">
        <v>23</v>
      </c>
      <c r="B3520" s="1160"/>
      <c r="C3520" s="166">
        <v>45401</v>
      </c>
      <c r="D3520" s="10"/>
      <c r="E3520" s="1206" t="s">
        <v>21</v>
      </c>
      <c r="F3520" s="1206"/>
      <c r="G3520" s="1219"/>
      <c r="H3520" s="1219"/>
      <c r="I3520" s="1219"/>
    </row>
    <row r="3521" spans="1:9" ht="15.75">
      <c r="A3521" s="1213" t="s">
        <v>26</v>
      </c>
      <c r="B3521" s="1213"/>
      <c r="C3521" s="1036" t="s">
        <v>27</v>
      </c>
      <c r="D3521" s="12"/>
      <c r="E3521" s="1213" t="s">
        <v>20</v>
      </c>
      <c r="F3521" s="1213"/>
      <c r="G3521" s="1511">
        <v>45383</v>
      </c>
      <c r="H3521" s="1511"/>
      <c r="I3521" s="1511"/>
    </row>
    <row r="3522" spans="1:9" ht="15.75">
      <c r="A3522" s="1213" t="s">
        <v>15</v>
      </c>
      <c r="B3522" s="1213"/>
      <c r="C3522" s="1036" t="s">
        <v>17</v>
      </c>
      <c r="D3522" s="12"/>
      <c r="E3522" s="1214" t="s">
        <v>18</v>
      </c>
      <c r="F3522" s="1215"/>
      <c r="G3522" s="1184" t="s">
        <v>843</v>
      </c>
      <c r="H3522" s="1184"/>
      <c r="I3522" s="1184"/>
    </row>
    <row r="3523" spans="1:9" ht="15.75">
      <c r="A3523" s="1213" t="s">
        <v>16</v>
      </c>
      <c r="B3523" s="1213"/>
      <c r="C3523" s="1036">
        <v>90144282</v>
      </c>
      <c r="D3523" s="10"/>
      <c r="E3523" s="1206" t="s">
        <v>19</v>
      </c>
      <c r="F3523" s="1206"/>
      <c r="G3523" s="1191" t="s">
        <v>672</v>
      </c>
      <c r="H3523" s="1191"/>
      <c r="I3523" s="1191"/>
    </row>
    <row r="3524" spans="1:9" ht="15.75">
      <c r="A3524" s="1184" t="s">
        <v>0</v>
      </c>
      <c r="B3524" s="1184"/>
      <c r="C3524" s="33"/>
      <c r="D3524" s="8"/>
      <c r="E3524" s="1038" t="s">
        <v>22</v>
      </c>
      <c r="F3524" s="1036" t="s">
        <v>111</v>
      </c>
      <c r="G3524" s="1038" t="s">
        <v>179</v>
      </c>
      <c r="H3524" s="1282" t="s">
        <v>175</v>
      </c>
      <c r="I3524" s="1282"/>
    </row>
    <row r="3525" spans="1:9" ht="15.75">
      <c r="A3525" s="1151" t="s">
        <v>1</v>
      </c>
      <c r="B3525" s="1153"/>
      <c r="C3525" s="1154"/>
      <c r="D3525" s="1512" t="s">
        <v>2</v>
      </c>
      <c r="E3525" s="1512"/>
      <c r="F3525" s="1512"/>
      <c r="G3525" s="1512"/>
      <c r="H3525" s="1513" t="s">
        <v>10</v>
      </c>
      <c r="I3525" s="1513" t="s">
        <v>11</v>
      </c>
    </row>
    <row r="3526" spans="1:9" ht="15.75">
      <c r="A3526" s="1161" t="s">
        <v>3</v>
      </c>
      <c r="B3526" s="1161" t="s">
        <v>4</v>
      </c>
      <c r="C3526" s="1163" t="s">
        <v>5</v>
      </c>
      <c r="D3526" s="1401" t="s">
        <v>6</v>
      </c>
      <c r="E3526" s="1184" t="s">
        <v>7</v>
      </c>
      <c r="F3526" s="1184"/>
      <c r="G3526" s="1184"/>
      <c r="H3526" s="1513"/>
      <c r="I3526" s="1513"/>
    </row>
    <row r="3527" spans="1:9" ht="15.75">
      <c r="A3527" s="1162"/>
      <c r="B3527" s="1162"/>
      <c r="C3527" s="1164"/>
      <c r="D3527" s="1191"/>
      <c r="E3527" s="1184" t="s">
        <v>8</v>
      </c>
      <c r="F3527" s="1184"/>
      <c r="G3527" s="98" t="s">
        <v>9</v>
      </c>
      <c r="H3527" s="1513"/>
      <c r="I3527" s="1513"/>
    </row>
    <row r="3528" spans="1:9" ht="15.75">
      <c r="A3528" s="1033"/>
      <c r="B3528" s="1033"/>
      <c r="C3528" s="1036"/>
      <c r="D3528" s="1037"/>
      <c r="E3528" s="98"/>
      <c r="F3528" s="98"/>
      <c r="G3528" s="1499"/>
      <c r="H3528" s="1190"/>
      <c r="I3528" s="1500"/>
    </row>
    <row r="3529" spans="1:9" ht="15.75">
      <c r="A3529" s="3"/>
      <c r="B3529" s="3"/>
      <c r="C3529" s="1514" t="s">
        <v>761</v>
      </c>
      <c r="D3529" s="1037" t="s">
        <v>29</v>
      </c>
      <c r="E3529" s="1148" t="s">
        <v>692</v>
      </c>
      <c r="F3529" s="1283"/>
      <c r="G3529" s="1501"/>
      <c r="H3529" s="1502"/>
      <c r="I3529" s="1503"/>
    </row>
    <row r="3530" spans="1:9" ht="15.75">
      <c r="A3530" s="3"/>
      <c r="B3530" s="3"/>
      <c r="C3530" s="1505"/>
      <c r="D3530" s="29">
        <v>1</v>
      </c>
      <c r="E3530" s="1030" t="s">
        <v>665</v>
      </c>
      <c r="F3530" s="1034">
        <v>15980</v>
      </c>
      <c r="G3530" s="1034"/>
      <c r="H3530" s="1029"/>
      <c r="I3530" s="1037"/>
    </row>
    <row r="3531" spans="1:9" ht="24">
      <c r="A3531" s="3"/>
      <c r="B3531" s="3"/>
      <c r="C3531" s="1505"/>
      <c r="D3531" s="1031">
        <v>1001</v>
      </c>
      <c r="E3531" s="1030" t="s">
        <v>31</v>
      </c>
      <c r="F3531" s="1034">
        <v>2255</v>
      </c>
      <c r="G3531" s="1034"/>
      <c r="H3531" s="1029"/>
      <c r="I3531" s="117"/>
    </row>
    <row r="3532" spans="1:9" ht="24">
      <c r="A3532" s="3"/>
      <c r="B3532" s="3"/>
      <c r="C3532" s="1505"/>
      <c r="D3532" s="1031">
        <v>1210</v>
      </c>
      <c r="E3532" s="1030" t="s">
        <v>71</v>
      </c>
      <c r="F3532" s="1034">
        <v>1932</v>
      </c>
      <c r="G3532" s="1034"/>
      <c r="H3532" s="1029"/>
      <c r="I3532" s="117"/>
    </row>
    <row r="3533" spans="1:9" ht="24">
      <c r="A3533" s="3"/>
      <c r="B3533" s="3"/>
      <c r="C3533" s="1505"/>
      <c r="D3533" s="1031">
        <v>1810</v>
      </c>
      <c r="E3533" s="1030" t="s">
        <v>595</v>
      </c>
      <c r="F3533" s="1034">
        <v>23220</v>
      </c>
      <c r="G3533" s="1034"/>
      <c r="H3533" s="1029"/>
      <c r="I3533" s="117"/>
    </row>
    <row r="3534" spans="1:9" ht="24">
      <c r="A3534" s="3"/>
      <c r="B3534" s="3"/>
      <c r="C3534" s="1505"/>
      <c r="D3534" s="1031">
        <v>2378</v>
      </c>
      <c r="E3534" s="1030" t="s">
        <v>647</v>
      </c>
      <c r="F3534" s="1034">
        <v>5331</v>
      </c>
      <c r="G3534" s="1034"/>
      <c r="H3534" s="1029"/>
      <c r="I3534" s="117"/>
    </row>
    <row r="3535" spans="1:9" ht="24">
      <c r="A3535" s="3"/>
      <c r="B3535" s="3"/>
      <c r="C3535" s="1505"/>
      <c r="D3535" s="1031"/>
      <c r="E3535" s="1030"/>
      <c r="F3535" s="1034"/>
      <c r="G3535" s="1034"/>
      <c r="H3535" s="1029"/>
      <c r="I3535" s="117"/>
    </row>
    <row r="3536" spans="1:9" ht="24">
      <c r="A3536" s="3"/>
      <c r="B3536" s="3"/>
      <c r="C3536" s="1505"/>
      <c r="D3536" s="1031"/>
      <c r="E3536" s="1030"/>
      <c r="F3536" s="1034"/>
      <c r="G3536" s="1034"/>
      <c r="H3536" s="1029"/>
      <c r="I3536" s="117"/>
    </row>
    <row r="3537" spans="1:9" ht="24">
      <c r="A3537" s="3"/>
      <c r="B3537" s="3"/>
      <c r="C3537" s="1505"/>
      <c r="D3537" s="1031"/>
      <c r="E3537" s="1030"/>
      <c r="F3537" s="1034"/>
      <c r="G3537" s="1034"/>
      <c r="H3537" s="1029"/>
      <c r="I3537" s="117"/>
    </row>
    <row r="3538" spans="1:9" ht="24">
      <c r="A3538" s="3"/>
      <c r="B3538" s="3"/>
      <c r="C3538" s="1505"/>
      <c r="D3538" s="1031"/>
      <c r="E3538" s="1030"/>
      <c r="F3538" s="1034"/>
      <c r="G3538" s="1034"/>
      <c r="H3538" s="1029"/>
      <c r="I3538" s="117"/>
    </row>
    <row r="3539" spans="1:9" ht="24">
      <c r="A3539" s="3"/>
      <c r="B3539" s="3"/>
      <c r="C3539" s="1505"/>
      <c r="D3539" s="1031"/>
      <c r="E3539" s="1030"/>
      <c r="F3539" s="1034"/>
      <c r="G3539" s="1034"/>
      <c r="H3539" s="1029"/>
      <c r="I3539" s="117"/>
    </row>
    <row r="3540" spans="1:9" ht="15.75">
      <c r="A3540" s="3"/>
      <c r="B3540" s="3"/>
      <c r="C3540" s="1506"/>
      <c r="D3540" s="1031"/>
      <c r="E3540" s="1030"/>
      <c r="F3540" s="1034"/>
      <c r="G3540" s="1034"/>
      <c r="H3540" s="1029"/>
      <c r="I3540" s="1037"/>
    </row>
    <row r="3541" spans="1:9" ht="15.75">
      <c r="A3541" s="3"/>
      <c r="B3541" s="3"/>
      <c r="C3541" s="7"/>
      <c r="D3541" s="1031"/>
      <c r="E3541" s="1032"/>
      <c r="F3541" s="1039"/>
      <c r="G3541" s="1039"/>
      <c r="H3541" s="1507"/>
      <c r="I3541" s="1508"/>
    </row>
    <row r="3542" spans="1:9" ht="15.75">
      <c r="A3542" s="15"/>
      <c r="B3542" s="15"/>
      <c r="C3542" s="167"/>
      <c r="D3542" s="1043"/>
      <c r="E3542" s="169"/>
      <c r="F3542" s="170"/>
      <c r="G3542" s="170"/>
      <c r="H3542" s="171"/>
      <c r="I3542" s="167"/>
    </row>
    <row r="3544" spans="1:9" ht="18.75">
      <c r="A3544" s="1140" t="s">
        <v>12</v>
      </c>
      <c r="B3544" s="1140"/>
      <c r="C3544" s="1140"/>
      <c r="D3544" s="1141" t="s">
        <v>588</v>
      </c>
      <c r="E3544" s="1141"/>
      <c r="F3544" s="1141"/>
      <c r="G3544" s="1035" t="s">
        <v>13</v>
      </c>
      <c r="H3544" s="1035"/>
      <c r="I3544" s="1035"/>
    </row>
    <row r="3545" spans="1:9" ht="67.5" customHeight="1">
      <c r="A3545" s="1510" t="s">
        <v>785</v>
      </c>
      <c r="B3545" s="1510"/>
      <c r="C3545" s="1510"/>
      <c r="D3545" s="1510"/>
      <c r="E3545" s="1510"/>
      <c r="F3545" s="1510"/>
      <c r="G3545" s="1510"/>
      <c r="H3545" s="1510"/>
      <c r="I3545" s="1510"/>
    </row>
    <row r="3546" spans="1:9" ht="15.75">
      <c r="A3546" s="1160" t="s">
        <v>23</v>
      </c>
      <c r="B3546" s="1160"/>
      <c r="C3546" s="166">
        <v>45401</v>
      </c>
      <c r="D3546" s="10"/>
      <c r="E3546" s="1206" t="s">
        <v>21</v>
      </c>
      <c r="F3546" s="1206"/>
      <c r="G3546" s="1219"/>
      <c r="H3546" s="1219"/>
      <c r="I3546" s="1219"/>
    </row>
    <row r="3547" spans="1:9" ht="15.75">
      <c r="A3547" s="1213" t="s">
        <v>26</v>
      </c>
      <c r="B3547" s="1213"/>
      <c r="C3547" s="1036" t="s">
        <v>27</v>
      </c>
      <c r="D3547" s="12"/>
      <c r="E3547" s="1213" t="s">
        <v>20</v>
      </c>
      <c r="F3547" s="1213"/>
      <c r="G3547" s="1511">
        <v>45383</v>
      </c>
      <c r="H3547" s="1511"/>
      <c r="I3547" s="1511"/>
    </row>
    <row r="3548" spans="1:9" ht="15.75">
      <c r="A3548" s="1213" t="s">
        <v>15</v>
      </c>
      <c r="B3548" s="1213"/>
      <c r="C3548" s="1036" t="s">
        <v>17</v>
      </c>
      <c r="D3548" s="12"/>
      <c r="E3548" s="1214" t="s">
        <v>18</v>
      </c>
      <c r="F3548" s="1215"/>
      <c r="G3548" s="1184" t="s">
        <v>844</v>
      </c>
      <c r="H3548" s="1184"/>
      <c r="I3548" s="1184"/>
    </row>
    <row r="3549" spans="1:9" ht="15.75">
      <c r="A3549" s="1213" t="s">
        <v>16</v>
      </c>
      <c r="B3549" s="1213"/>
      <c r="C3549" s="1036">
        <v>90088161</v>
      </c>
      <c r="D3549" s="10"/>
      <c r="E3549" s="1206" t="s">
        <v>19</v>
      </c>
      <c r="F3549" s="1206"/>
      <c r="G3549" s="1191" t="s">
        <v>672</v>
      </c>
      <c r="H3549" s="1191"/>
      <c r="I3549" s="1191"/>
    </row>
    <row r="3550" spans="1:9" ht="15.75">
      <c r="A3550" s="1184" t="s">
        <v>0</v>
      </c>
      <c r="B3550" s="1184"/>
      <c r="C3550" s="33"/>
      <c r="D3550" s="8"/>
      <c r="E3550" s="1038" t="s">
        <v>22</v>
      </c>
      <c r="F3550" s="1036" t="s">
        <v>111</v>
      </c>
      <c r="G3550" s="1038" t="s">
        <v>179</v>
      </c>
      <c r="H3550" s="1282" t="s">
        <v>175</v>
      </c>
      <c r="I3550" s="1282"/>
    </row>
    <row r="3551" spans="1:9" ht="15.75">
      <c r="A3551" s="1151" t="s">
        <v>1</v>
      </c>
      <c r="B3551" s="1153"/>
      <c r="C3551" s="1154"/>
      <c r="D3551" s="1512" t="s">
        <v>2</v>
      </c>
      <c r="E3551" s="1512"/>
      <c r="F3551" s="1512"/>
      <c r="G3551" s="1512"/>
      <c r="H3551" s="1513" t="s">
        <v>10</v>
      </c>
      <c r="I3551" s="1513" t="s">
        <v>11</v>
      </c>
    </row>
    <row r="3552" spans="1:9" ht="15.75">
      <c r="A3552" s="1161" t="s">
        <v>3</v>
      </c>
      <c r="B3552" s="1161" t="s">
        <v>4</v>
      </c>
      <c r="C3552" s="1163" t="s">
        <v>5</v>
      </c>
      <c r="D3552" s="1401" t="s">
        <v>6</v>
      </c>
      <c r="E3552" s="1184" t="s">
        <v>7</v>
      </c>
      <c r="F3552" s="1184"/>
      <c r="G3552" s="1184"/>
      <c r="H3552" s="1513"/>
      <c r="I3552" s="1513"/>
    </row>
    <row r="3553" spans="1:9" ht="15.75">
      <c r="A3553" s="1162"/>
      <c r="B3553" s="1162"/>
      <c r="C3553" s="1164"/>
      <c r="D3553" s="1191"/>
      <c r="E3553" s="1184" t="s">
        <v>8</v>
      </c>
      <c r="F3553" s="1184"/>
      <c r="G3553" s="98" t="s">
        <v>9</v>
      </c>
      <c r="H3553" s="1513"/>
      <c r="I3553" s="1513"/>
    </row>
    <row r="3554" spans="1:9" ht="15.75">
      <c r="A3554" s="1033"/>
      <c r="B3554" s="1033"/>
      <c r="C3554" s="1036"/>
      <c r="D3554" s="1037"/>
      <c r="E3554" s="98"/>
      <c r="F3554" s="98"/>
      <c r="G3554" s="1499"/>
      <c r="H3554" s="1190"/>
      <c r="I3554" s="1500"/>
    </row>
    <row r="3555" spans="1:9" ht="15.75">
      <c r="A3555" s="3"/>
      <c r="B3555" s="3"/>
      <c r="C3555" s="1514" t="s">
        <v>761</v>
      </c>
      <c r="D3555" s="1037" t="s">
        <v>29</v>
      </c>
      <c r="E3555" s="1148" t="s">
        <v>692</v>
      </c>
      <c r="F3555" s="1283"/>
      <c r="G3555" s="1501"/>
      <c r="H3555" s="1502"/>
      <c r="I3555" s="1503"/>
    </row>
    <row r="3556" spans="1:9" ht="15.75">
      <c r="A3556" s="3"/>
      <c r="B3556" s="3"/>
      <c r="C3556" s="1505"/>
      <c r="D3556" s="29">
        <v>1</v>
      </c>
      <c r="E3556" s="1030" t="s">
        <v>665</v>
      </c>
      <c r="F3556" s="1034">
        <v>27980</v>
      </c>
      <c r="G3556" s="1034"/>
      <c r="H3556" s="1029"/>
      <c r="I3556" s="1037"/>
    </row>
    <row r="3557" spans="1:9" ht="24">
      <c r="A3557" s="3"/>
      <c r="B3557" s="3"/>
      <c r="C3557" s="1505"/>
      <c r="D3557" s="1031">
        <v>1001</v>
      </c>
      <c r="E3557" s="1030" t="s">
        <v>31</v>
      </c>
      <c r="F3557" s="1034">
        <v>2255</v>
      </c>
      <c r="G3557" s="1034"/>
      <c r="H3557" s="1029"/>
      <c r="I3557" s="117"/>
    </row>
    <row r="3558" spans="1:9" ht="24">
      <c r="A3558" s="3"/>
      <c r="B3558" s="3"/>
      <c r="C3558" s="1505"/>
      <c r="D3558" s="1031">
        <v>1210</v>
      </c>
      <c r="E3558" s="1030" t="s">
        <v>71</v>
      </c>
      <c r="F3558" s="1034">
        <v>1932</v>
      </c>
      <c r="G3558" s="1034"/>
      <c r="H3558" s="1029"/>
      <c r="I3558" s="117"/>
    </row>
    <row r="3559" spans="1:9" ht="24">
      <c r="A3559" s="3"/>
      <c r="B3559" s="3"/>
      <c r="C3559" s="1505"/>
      <c r="D3559" s="1031">
        <v>1810</v>
      </c>
      <c r="E3559" s="1030" t="s">
        <v>595</v>
      </c>
      <c r="F3559" s="1034">
        <v>29220</v>
      </c>
      <c r="G3559" s="1034"/>
      <c r="H3559" s="1029"/>
      <c r="I3559" s="117"/>
    </row>
    <row r="3560" spans="1:9" ht="24">
      <c r="A3560" s="3"/>
      <c r="B3560" s="3"/>
      <c r="C3560" s="1505"/>
      <c r="D3560" s="1031">
        <v>2378</v>
      </c>
      <c r="E3560" s="1030" t="s">
        <v>647</v>
      </c>
      <c r="F3560" s="1034">
        <v>9531</v>
      </c>
      <c r="G3560" s="1034"/>
      <c r="H3560" s="1029"/>
      <c r="I3560" s="117"/>
    </row>
    <row r="3561" spans="1:9" ht="24">
      <c r="A3561" s="3"/>
      <c r="B3561" s="3"/>
      <c r="C3561" s="1505"/>
      <c r="D3561" s="1031"/>
      <c r="E3561" s="1030"/>
      <c r="F3561" s="1034"/>
      <c r="G3561" s="1034"/>
      <c r="H3561" s="1029"/>
      <c r="I3561" s="117"/>
    </row>
    <row r="3562" spans="1:9" ht="24">
      <c r="A3562" s="3"/>
      <c r="B3562" s="3"/>
      <c r="C3562" s="1505"/>
      <c r="D3562" s="1031"/>
      <c r="E3562" s="1030"/>
      <c r="F3562" s="1034"/>
      <c r="G3562" s="1034"/>
      <c r="H3562" s="1029"/>
      <c r="I3562" s="117"/>
    </row>
    <row r="3563" spans="1:9" ht="24">
      <c r="A3563" s="3"/>
      <c r="B3563" s="3"/>
      <c r="C3563" s="1505"/>
      <c r="D3563" s="1031"/>
      <c r="E3563" s="1030"/>
      <c r="F3563" s="1034"/>
      <c r="G3563" s="1034"/>
      <c r="H3563" s="1029"/>
      <c r="I3563" s="117"/>
    </row>
    <row r="3564" spans="1:9" ht="24">
      <c r="A3564" s="3"/>
      <c r="B3564" s="3"/>
      <c r="C3564" s="1505"/>
      <c r="D3564" s="1031"/>
      <c r="E3564" s="1030"/>
      <c r="F3564" s="1034"/>
      <c r="G3564" s="1034"/>
      <c r="H3564" s="1029"/>
      <c r="I3564" s="117"/>
    </row>
    <row r="3565" spans="1:9" ht="24">
      <c r="A3565" s="3"/>
      <c r="B3565" s="3"/>
      <c r="C3565" s="1505"/>
      <c r="D3565" s="1031"/>
      <c r="E3565" s="1030"/>
      <c r="F3565" s="1034"/>
      <c r="G3565" s="1034"/>
      <c r="H3565" s="1029"/>
      <c r="I3565" s="117"/>
    </row>
    <row r="3566" spans="1:9" ht="15.75">
      <c r="A3566" s="3"/>
      <c r="B3566" s="3"/>
      <c r="C3566" s="1506"/>
      <c r="D3566" s="1031"/>
      <c r="E3566" s="1030"/>
      <c r="F3566" s="1034"/>
      <c r="G3566" s="1034"/>
      <c r="H3566" s="1029"/>
      <c r="I3566" s="1037"/>
    </row>
    <row r="3567" spans="1:9" ht="15.75">
      <c r="A3567" s="3"/>
      <c r="B3567" s="3"/>
      <c r="C3567" s="7"/>
      <c r="D3567" s="1031"/>
      <c r="E3567" s="1032"/>
      <c r="F3567" s="1039"/>
      <c r="G3567" s="1039"/>
      <c r="H3567" s="1507"/>
      <c r="I3567" s="1508"/>
    </row>
    <row r="3568" spans="1:9" ht="15.75">
      <c r="A3568" s="15"/>
      <c r="B3568" s="15"/>
      <c r="C3568" s="167"/>
      <c r="D3568" s="1043"/>
      <c r="E3568" s="169"/>
      <c r="F3568" s="170"/>
      <c r="G3568" s="170"/>
      <c r="H3568" s="171"/>
      <c r="I3568" s="167"/>
    </row>
    <row r="3570" spans="1:9" ht="18.75">
      <c r="A3570" s="1140" t="s">
        <v>12</v>
      </c>
      <c r="B3570" s="1140"/>
      <c r="C3570" s="1140"/>
      <c r="D3570" s="1141" t="s">
        <v>588</v>
      </c>
      <c r="E3570" s="1141"/>
      <c r="F3570" s="1141"/>
      <c r="G3570" s="1035" t="s">
        <v>13</v>
      </c>
      <c r="H3570" s="1035"/>
      <c r="I3570" s="1035"/>
    </row>
    <row r="3571" spans="1:9" ht="66.75" customHeight="1">
      <c r="A3571" s="1510" t="s">
        <v>785</v>
      </c>
      <c r="B3571" s="1510"/>
      <c r="C3571" s="1510"/>
      <c r="D3571" s="1510"/>
      <c r="E3571" s="1510"/>
      <c r="F3571" s="1510"/>
      <c r="G3571" s="1510"/>
      <c r="H3571" s="1510"/>
      <c r="I3571" s="1510"/>
    </row>
    <row r="3572" spans="1:9" ht="15.75">
      <c r="A3572" s="1160" t="s">
        <v>23</v>
      </c>
      <c r="B3572" s="1160"/>
      <c r="C3572" s="166">
        <v>45401</v>
      </c>
      <c r="D3572" s="10"/>
      <c r="E3572" s="1206" t="s">
        <v>21</v>
      </c>
      <c r="F3572" s="1206"/>
      <c r="G3572" s="1219"/>
      <c r="H3572" s="1219"/>
      <c r="I3572" s="1219"/>
    </row>
    <row r="3573" spans="1:9" ht="15.75">
      <c r="A3573" s="1213" t="s">
        <v>26</v>
      </c>
      <c r="B3573" s="1213"/>
      <c r="C3573" s="1036" t="s">
        <v>27</v>
      </c>
      <c r="D3573" s="12"/>
      <c r="E3573" s="1213" t="s">
        <v>20</v>
      </c>
      <c r="F3573" s="1213"/>
      <c r="G3573" s="1511">
        <v>45383</v>
      </c>
      <c r="H3573" s="1511"/>
      <c r="I3573" s="1511"/>
    </row>
    <row r="3574" spans="1:9" ht="15.75">
      <c r="A3574" s="1213" t="s">
        <v>15</v>
      </c>
      <c r="B3574" s="1213"/>
      <c r="C3574" s="1036" t="s">
        <v>17</v>
      </c>
      <c r="D3574" s="12"/>
      <c r="E3574" s="1214" t="s">
        <v>18</v>
      </c>
      <c r="F3574" s="1215"/>
      <c r="G3574" s="1184" t="s">
        <v>845</v>
      </c>
      <c r="H3574" s="1184"/>
      <c r="I3574" s="1184"/>
    </row>
    <row r="3575" spans="1:9" ht="15.75">
      <c r="A3575" s="1213" t="s">
        <v>16</v>
      </c>
      <c r="B3575" s="1213"/>
      <c r="C3575" s="1036">
        <v>90012746</v>
      </c>
      <c r="D3575" s="10"/>
      <c r="E3575" s="1206" t="s">
        <v>19</v>
      </c>
      <c r="F3575" s="1206"/>
      <c r="G3575" s="1191" t="s">
        <v>672</v>
      </c>
      <c r="H3575" s="1191"/>
      <c r="I3575" s="1191"/>
    </row>
    <row r="3576" spans="1:9" ht="15.75">
      <c r="A3576" s="1184" t="s">
        <v>0</v>
      </c>
      <c r="B3576" s="1184"/>
      <c r="C3576" s="33"/>
      <c r="D3576" s="8"/>
      <c r="E3576" s="1038" t="s">
        <v>22</v>
      </c>
      <c r="F3576" s="1036" t="s">
        <v>111</v>
      </c>
      <c r="G3576" s="1038" t="s">
        <v>179</v>
      </c>
      <c r="H3576" s="1282" t="s">
        <v>175</v>
      </c>
      <c r="I3576" s="1282"/>
    </row>
    <row r="3577" spans="1:9" ht="15.75">
      <c r="A3577" s="1151" t="s">
        <v>1</v>
      </c>
      <c r="B3577" s="1153"/>
      <c r="C3577" s="1154"/>
      <c r="D3577" s="1512" t="s">
        <v>2</v>
      </c>
      <c r="E3577" s="1512"/>
      <c r="F3577" s="1512"/>
      <c r="G3577" s="1512"/>
      <c r="H3577" s="1513" t="s">
        <v>10</v>
      </c>
      <c r="I3577" s="1513" t="s">
        <v>11</v>
      </c>
    </row>
    <row r="3578" spans="1:9" ht="15.75">
      <c r="A3578" s="1161" t="s">
        <v>3</v>
      </c>
      <c r="B3578" s="1161" t="s">
        <v>4</v>
      </c>
      <c r="C3578" s="1163" t="s">
        <v>5</v>
      </c>
      <c r="D3578" s="1401" t="s">
        <v>6</v>
      </c>
      <c r="E3578" s="1184" t="s">
        <v>7</v>
      </c>
      <c r="F3578" s="1184"/>
      <c r="G3578" s="1184"/>
      <c r="H3578" s="1513"/>
      <c r="I3578" s="1513"/>
    </row>
    <row r="3579" spans="1:9" ht="15.75">
      <c r="A3579" s="1162"/>
      <c r="B3579" s="1162"/>
      <c r="C3579" s="1164"/>
      <c r="D3579" s="1191"/>
      <c r="E3579" s="1184" t="s">
        <v>8</v>
      </c>
      <c r="F3579" s="1184"/>
      <c r="G3579" s="98" t="s">
        <v>9</v>
      </c>
      <c r="H3579" s="1513"/>
      <c r="I3579" s="1513"/>
    </row>
    <row r="3580" spans="1:9" ht="15.75">
      <c r="A3580" s="1033"/>
      <c r="B3580" s="1033"/>
      <c r="C3580" s="1036"/>
      <c r="D3580" s="1037"/>
      <c r="E3580" s="98"/>
      <c r="F3580" s="98"/>
      <c r="G3580" s="1499"/>
      <c r="H3580" s="1190"/>
      <c r="I3580" s="1500"/>
    </row>
    <row r="3581" spans="1:9" ht="15.75">
      <c r="A3581" s="3"/>
      <c r="B3581" s="3"/>
      <c r="C3581" s="1514" t="s">
        <v>761</v>
      </c>
      <c r="D3581" s="1037" t="s">
        <v>29</v>
      </c>
      <c r="E3581" s="1148" t="s">
        <v>692</v>
      </c>
      <c r="F3581" s="1283"/>
      <c r="G3581" s="1501"/>
      <c r="H3581" s="1502"/>
      <c r="I3581" s="1503"/>
    </row>
    <row r="3582" spans="1:9" ht="15.75">
      <c r="A3582" s="3"/>
      <c r="B3582" s="3"/>
      <c r="C3582" s="1505"/>
      <c r="D3582" s="29">
        <v>1</v>
      </c>
      <c r="E3582" s="1030" t="s">
        <v>665</v>
      </c>
      <c r="F3582" s="1034">
        <v>26480</v>
      </c>
      <c r="G3582" s="1034"/>
      <c r="H3582" s="1029"/>
      <c r="I3582" s="1037"/>
    </row>
    <row r="3583" spans="1:9" ht="24">
      <c r="A3583" s="3"/>
      <c r="B3583" s="3"/>
      <c r="C3583" s="1505"/>
      <c r="D3583" s="1031">
        <v>1001</v>
      </c>
      <c r="E3583" s="1030" t="s">
        <v>31</v>
      </c>
      <c r="F3583" s="1034">
        <v>2255</v>
      </c>
      <c r="G3583" s="1034"/>
      <c r="H3583" s="1029"/>
      <c r="I3583" s="117"/>
    </row>
    <row r="3584" spans="1:9" ht="24">
      <c r="A3584" s="3"/>
      <c r="B3584" s="3"/>
      <c r="C3584" s="1505"/>
      <c r="D3584" s="1031">
        <v>1210</v>
      </c>
      <c r="E3584" s="1030" t="s">
        <v>71</v>
      </c>
      <c r="F3584" s="1034">
        <v>1932</v>
      </c>
      <c r="G3584" s="1034"/>
      <c r="H3584" s="1029"/>
      <c r="I3584" s="117"/>
    </row>
    <row r="3585" spans="1:9" ht="24">
      <c r="A3585" s="3"/>
      <c r="B3585" s="3"/>
      <c r="C3585" s="1505"/>
      <c r="D3585" s="1031">
        <v>1810</v>
      </c>
      <c r="E3585" s="1030" t="s">
        <v>595</v>
      </c>
      <c r="F3585" s="1034">
        <v>28470</v>
      </c>
      <c r="G3585" s="1034"/>
      <c r="H3585" s="1029"/>
      <c r="I3585" s="117"/>
    </row>
    <row r="3586" spans="1:9" ht="24">
      <c r="A3586" s="3"/>
      <c r="B3586" s="3"/>
      <c r="C3586" s="1505"/>
      <c r="D3586" s="1031">
        <v>2378</v>
      </c>
      <c r="E3586" s="1030" t="s">
        <v>647</v>
      </c>
      <c r="F3586" s="1034">
        <v>9006</v>
      </c>
      <c r="G3586" s="1034"/>
      <c r="H3586" s="1029"/>
      <c r="I3586" s="117"/>
    </row>
    <row r="3587" spans="1:9" ht="24">
      <c r="A3587" s="3"/>
      <c r="B3587" s="3"/>
      <c r="C3587" s="1505"/>
      <c r="D3587" s="1031"/>
      <c r="E3587" s="1030"/>
      <c r="F3587" s="1034"/>
      <c r="G3587" s="1034"/>
      <c r="H3587" s="1029"/>
      <c r="I3587" s="117"/>
    </row>
    <row r="3588" spans="1:9" ht="24">
      <c r="A3588" s="3"/>
      <c r="B3588" s="3"/>
      <c r="C3588" s="1505"/>
      <c r="D3588" s="1031"/>
      <c r="E3588" s="1030"/>
      <c r="F3588" s="1034"/>
      <c r="G3588" s="1034"/>
      <c r="H3588" s="1029"/>
      <c r="I3588" s="117"/>
    </row>
    <row r="3589" spans="1:9" ht="24">
      <c r="A3589" s="3"/>
      <c r="B3589" s="3"/>
      <c r="C3589" s="1505"/>
      <c r="D3589" s="1031"/>
      <c r="E3589" s="1030"/>
      <c r="F3589" s="1034"/>
      <c r="G3589" s="1034"/>
      <c r="H3589" s="1029"/>
      <c r="I3589" s="117"/>
    </row>
    <row r="3590" spans="1:9" ht="24">
      <c r="A3590" s="3"/>
      <c r="B3590" s="3"/>
      <c r="C3590" s="1505"/>
      <c r="D3590" s="1031"/>
      <c r="E3590" s="1030"/>
      <c r="F3590" s="1034"/>
      <c r="G3590" s="1034"/>
      <c r="H3590" s="1029"/>
      <c r="I3590" s="117"/>
    </row>
    <row r="3591" spans="1:9" ht="24">
      <c r="A3591" s="3"/>
      <c r="B3591" s="3"/>
      <c r="C3591" s="1505"/>
      <c r="D3591" s="1031"/>
      <c r="E3591" s="1030"/>
      <c r="F3591" s="1034"/>
      <c r="G3591" s="1034"/>
      <c r="H3591" s="1029"/>
      <c r="I3591" s="117"/>
    </row>
    <row r="3592" spans="1:9" ht="15.75">
      <c r="A3592" s="3"/>
      <c r="B3592" s="3"/>
      <c r="C3592" s="1506"/>
      <c r="D3592" s="1031"/>
      <c r="E3592" s="1030"/>
      <c r="F3592" s="1034"/>
      <c r="G3592" s="1034"/>
      <c r="H3592" s="1029"/>
      <c r="I3592" s="1037"/>
    </row>
    <row r="3593" spans="1:9" ht="15.75">
      <c r="A3593" s="3"/>
      <c r="B3593" s="3"/>
      <c r="C3593" s="7"/>
      <c r="D3593" s="1031"/>
      <c r="E3593" s="1032"/>
      <c r="F3593" s="1039"/>
      <c r="G3593" s="1039"/>
      <c r="H3593" s="1507"/>
      <c r="I3593" s="1508"/>
    </row>
    <row r="3594" spans="1:9" ht="15.75">
      <c r="A3594" s="15"/>
      <c r="B3594" s="15"/>
      <c r="C3594" s="167"/>
      <c r="D3594" s="1043"/>
      <c r="E3594" s="169"/>
      <c r="F3594" s="170"/>
      <c r="G3594" s="170"/>
      <c r="H3594" s="171"/>
      <c r="I3594" s="167"/>
    </row>
    <row r="3596" spans="1:9" ht="18.75">
      <c r="A3596" s="1140" t="s">
        <v>12</v>
      </c>
      <c r="B3596" s="1140"/>
      <c r="C3596" s="1140"/>
      <c r="D3596" s="1141" t="s">
        <v>588</v>
      </c>
      <c r="E3596" s="1141"/>
      <c r="F3596" s="1141"/>
      <c r="G3596" s="1035" t="s">
        <v>13</v>
      </c>
      <c r="H3596" s="1035"/>
      <c r="I3596" s="1035"/>
    </row>
    <row r="3597" spans="1:9" ht="67.5" customHeight="1">
      <c r="A3597" s="1510" t="s">
        <v>785</v>
      </c>
      <c r="B3597" s="1510"/>
      <c r="C3597" s="1510"/>
      <c r="D3597" s="1510"/>
      <c r="E3597" s="1510"/>
      <c r="F3597" s="1510"/>
      <c r="G3597" s="1510"/>
      <c r="H3597" s="1510"/>
      <c r="I3597" s="1510"/>
    </row>
    <row r="3598" spans="1:9" ht="15.75">
      <c r="A3598" s="1160" t="s">
        <v>23</v>
      </c>
      <c r="B3598" s="1160"/>
      <c r="C3598" s="166">
        <v>45401</v>
      </c>
      <c r="D3598" s="10"/>
      <c r="E3598" s="1206" t="s">
        <v>21</v>
      </c>
      <c r="F3598" s="1206"/>
      <c r="G3598" s="1219"/>
      <c r="H3598" s="1219"/>
      <c r="I3598" s="1219"/>
    </row>
    <row r="3599" spans="1:9" ht="15.75">
      <c r="A3599" s="1213" t="s">
        <v>26</v>
      </c>
      <c r="B3599" s="1213"/>
      <c r="C3599" s="1036" t="s">
        <v>27</v>
      </c>
      <c r="D3599" s="12"/>
      <c r="E3599" s="1213" t="s">
        <v>20</v>
      </c>
      <c r="F3599" s="1213"/>
      <c r="G3599" s="1511">
        <v>45383</v>
      </c>
      <c r="H3599" s="1511"/>
      <c r="I3599" s="1511"/>
    </row>
    <row r="3600" spans="1:9" ht="15.75">
      <c r="A3600" s="1213" t="s">
        <v>15</v>
      </c>
      <c r="B3600" s="1213"/>
      <c r="C3600" s="1036" t="s">
        <v>17</v>
      </c>
      <c r="D3600" s="12"/>
      <c r="E3600" s="1214" t="s">
        <v>18</v>
      </c>
      <c r="F3600" s="1215"/>
      <c r="G3600" s="1184" t="s">
        <v>846</v>
      </c>
      <c r="H3600" s="1184"/>
      <c r="I3600" s="1184"/>
    </row>
    <row r="3601" spans="1:9" ht="15.75">
      <c r="A3601" s="1213" t="s">
        <v>16</v>
      </c>
      <c r="B3601" s="1213"/>
      <c r="C3601" s="1036">
        <v>90012746</v>
      </c>
      <c r="D3601" s="10"/>
      <c r="E3601" s="1206" t="s">
        <v>19</v>
      </c>
      <c r="F3601" s="1206"/>
      <c r="G3601" s="1191" t="s">
        <v>672</v>
      </c>
      <c r="H3601" s="1191"/>
      <c r="I3601" s="1191"/>
    </row>
    <row r="3602" spans="1:9" ht="15.75">
      <c r="A3602" s="1184" t="s">
        <v>0</v>
      </c>
      <c r="B3602" s="1184"/>
      <c r="C3602" s="33"/>
      <c r="D3602" s="8"/>
      <c r="E3602" s="1038" t="s">
        <v>22</v>
      </c>
      <c r="F3602" s="1036" t="s">
        <v>111</v>
      </c>
      <c r="G3602" s="1038" t="s">
        <v>179</v>
      </c>
      <c r="H3602" s="1282" t="s">
        <v>175</v>
      </c>
      <c r="I3602" s="1282"/>
    </row>
    <row r="3603" spans="1:9" ht="15.75">
      <c r="A3603" s="1151" t="s">
        <v>1</v>
      </c>
      <c r="B3603" s="1153"/>
      <c r="C3603" s="1154"/>
      <c r="D3603" s="1512" t="s">
        <v>2</v>
      </c>
      <c r="E3603" s="1512"/>
      <c r="F3603" s="1512"/>
      <c r="G3603" s="1512"/>
      <c r="H3603" s="1513" t="s">
        <v>10</v>
      </c>
      <c r="I3603" s="1513" t="s">
        <v>11</v>
      </c>
    </row>
    <row r="3604" spans="1:9" ht="15.75">
      <c r="A3604" s="1161" t="s">
        <v>3</v>
      </c>
      <c r="B3604" s="1161" t="s">
        <v>4</v>
      </c>
      <c r="C3604" s="1163" t="s">
        <v>5</v>
      </c>
      <c r="D3604" s="1401" t="s">
        <v>6</v>
      </c>
      <c r="E3604" s="1184" t="s">
        <v>7</v>
      </c>
      <c r="F3604" s="1184"/>
      <c r="G3604" s="1184"/>
      <c r="H3604" s="1513"/>
      <c r="I3604" s="1513"/>
    </row>
    <row r="3605" spans="1:9" ht="15.75">
      <c r="A3605" s="1162"/>
      <c r="B3605" s="1162"/>
      <c r="C3605" s="1164"/>
      <c r="D3605" s="1191"/>
      <c r="E3605" s="1184" t="s">
        <v>8</v>
      </c>
      <c r="F3605" s="1184"/>
      <c r="G3605" s="98" t="s">
        <v>9</v>
      </c>
      <c r="H3605" s="1513"/>
      <c r="I3605" s="1513"/>
    </row>
    <row r="3606" spans="1:9" ht="15.75">
      <c r="A3606" s="1033"/>
      <c r="B3606" s="1033"/>
      <c r="C3606" s="1036"/>
      <c r="D3606" s="1037"/>
      <c r="E3606" s="98"/>
      <c r="F3606" s="98"/>
      <c r="G3606" s="1499"/>
      <c r="H3606" s="1190"/>
      <c r="I3606" s="1500"/>
    </row>
    <row r="3607" spans="1:9" ht="15.75">
      <c r="A3607" s="3"/>
      <c r="B3607" s="3"/>
      <c r="C3607" s="1514" t="s">
        <v>761</v>
      </c>
      <c r="D3607" s="1037" t="s">
        <v>29</v>
      </c>
      <c r="E3607" s="1148" t="s">
        <v>692</v>
      </c>
      <c r="F3607" s="1283"/>
      <c r="G3607" s="1501"/>
      <c r="H3607" s="1502"/>
      <c r="I3607" s="1503"/>
    </row>
    <row r="3608" spans="1:9" ht="15.75">
      <c r="A3608" s="3"/>
      <c r="B3608" s="3"/>
      <c r="C3608" s="1505"/>
      <c r="D3608" s="29">
        <v>1</v>
      </c>
      <c r="E3608" s="1030" t="s">
        <v>665</v>
      </c>
      <c r="F3608" s="1034">
        <v>26480</v>
      </c>
      <c r="G3608" s="1034"/>
      <c r="H3608" s="1029"/>
      <c r="I3608" s="1037"/>
    </row>
    <row r="3609" spans="1:9" ht="24">
      <c r="A3609" s="3"/>
      <c r="B3609" s="3"/>
      <c r="C3609" s="1505"/>
      <c r="D3609" s="1031">
        <v>1001</v>
      </c>
      <c r="E3609" s="1030" t="s">
        <v>31</v>
      </c>
      <c r="F3609" s="1034">
        <v>2255</v>
      </c>
      <c r="G3609" s="1034"/>
      <c r="H3609" s="1029"/>
      <c r="I3609" s="117"/>
    </row>
    <row r="3610" spans="1:9" ht="24">
      <c r="A3610" s="3"/>
      <c r="B3610" s="3"/>
      <c r="C3610" s="1505"/>
      <c r="D3610" s="1031">
        <v>1210</v>
      </c>
      <c r="E3610" s="1030" t="s">
        <v>71</v>
      </c>
      <c r="F3610" s="1034">
        <v>1932</v>
      </c>
      <c r="G3610" s="1034"/>
      <c r="H3610" s="1029"/>
      <c r="I3610" s="117"/>
    </row>
    <row r="3611" spans="1:9" ht="24">
      <c r="A3611" s="3"/>
      <c r="B3611" s="3"/>
      <c r="C3611" s="1505"/>
      <c r="D3611" s="1031">
        <v>1810</v>
      </c>
      <c r="E3611" s="1030" t="s">
        <v>595</v>
      </c>
      <c r="F3611" s="1034">
        <v>28470</v>
      </c>
      <c r="G3611" s="1034"/>
      <c r="H3611" s="1029"/>
      <c r="I3611" s="117"/>
    </row>
    <row r="3612" spans="1:9" ht="24">
      <c r="A3612" s="3"/>
      <c r="B3612" s="3"/>
      <c r="C3612" s="1505"/>
      <c r="D3612" s="1031">
        <v>2378</v>
      </c>
      <c r="E3612" s="1030" t="s">
        <v>647</v>
      </c>
      <c r="F3612" s="1034">
        <v>9006</v>
      </c>
      <c r="G3612" s="1034"/>
      <c r="H3612" s="1029"/>
      <c r="I3612" s="117"/>
    </row>
    <row r="3613" spans="1:9" ht="24">
      <c r="A3613" s="3"/>
      <c r="B3613" s="3"/>
      <c r="C3613" s="1505"/>
      <c r="D3613" s="1031"/>
      <c r="E3613" s="1030"/>
      <c r="F3613" s="1034"/>
      <c r="G3613" s="1034"/>
      <c r="H3613" s="1029"/>
      <c r="I3613" s="117"/>
    </row>
    <row r="3614" spans="1:9" ht="24">
      <c r="A3614" s="3"/>
      <c r="B3614" s="3"/>
      <c r="C3614" s="1505"/>
      <c r="D3614" s="1031"/>
      <c r="E3614" s="1030"/>
      <c r="F3614" s="1034"/>
      <c r="G3614" s="1034"/>
      <c r="H3614" s="1029"/>
      <c r="I3614" s="117"/>
    </row>
    <row r="3615" spans="1:9" ht="24">
      <c r="A3615" s="3"/>
      <c r="B3615" s="3"/>
      <c r="C3615" s="1505"/>
      <c r="D3615" s="1031"/>
      <c r="E3615" s="1030"/>
      <c r="F3615" s="1034"/>
      <c r="G3615" s="1034"/>
      <c r="H3615" s="1029"/>
      <c r="I3615" s="117"/>
    </row>
    <row r="3616" spans="1:9" ht="24">
      <c r="A3616" s="3"/>
      <c r="B3616" s="3"/>
      <c r="C3616" s="1505"/>
      <c r="D3616" s="1031"/>
      <c r="E3616" s="1030"/>
      <c r="F3616" s="1034"/>
      <c r="G3616" s="1034"/>
      <c r="H3616" s="1029"/>
      <c r="I3616" s="117"/>
    </row>
    <row r="3617" spans="1:9" ht="24">
      <c r="A3617" s="3"/>
      <c r="B3617" s="3"/>
      <c r="C3617" s="1505"/>
      <c r="D3617" s="1031"/>
      <c r="E3617" s="1030"/>
      <c r="F3617" s="1034"/>
      <c r="G3617" s="1034"/>
      <c r="H3617" s="1029"/>
      <c r="I3617" s="117"/>
    </row>
    <row r="3618" spans="1:9" ht="15.75">
      <c r="A3618" s="3"/>
      <c r="B3618" s="3"/>
      <c r="C3618" s="1506"/>
      <c r="D3618" s="1031"/>
      <c r="E3618" s="1030"/>
      <c r="F3618" s="1034"/>
      <c r="G3618" s="1034"/>
      <c r="H3618" s="1029"/>
      <c r="I3618" s="1037"/>
    </row>
    <row r="3619" spans="1:9" ht="15.75">
      <c r="A3619" s="3"/>
      <c r="B3619" s="3"/>
      <c r="C3619" s="7"/>
      <c r="D3619" s="1031"/>
      <c r="E3619" s="1032"/>
      <c r="F3619" s="1039"/>
      <c r="G3619" s="1039"/>
      <c r="H3619" s="1507"/>
      <c r="I3619" s="1508"/>
    </row>
    <row r="3620" spans="1:9" ht="15.75">
      <c r="A3620" s="15"/>
      <c r="B3620" s="15"/>
      <c r="C3620" s="167"/>
      <c r="D3620" s="1043"/>
      <c r="E3620" s="169"/>
      <c r="F3620" s="170"/>
      <c r="G3620" s="170"/>
      <c r="H3620" s="171"/>
      <c r="I3620" s="167"/>
    </row>
    <row r="3622" spans="1:9" ht="18.75">
      <c r="A3622" s="1140" t="s">
        <v>12</v>
      </c>
      <c r="B3622" s="1140"/>
      <c r="C3622" s="1140"/>
      <c r="D3622" s="1141" t="s">
        <v>588</v>
      </c>
      <c r="E3622" s="1141"/>
      <c r="F3622" s="1141"/>
      <c r="G3622" s="1035" t="s">
        <v>13</v>
      </c>
      <c r="H3622" s="1035"/>
      <c r="I3622" s="1035"/>
    </row>
    <row r="3623" spans="1:9" ht="65.25" customHeight="1">
      <c r="A3623" s="1510" t="s">
        <v>785</v>
      </c>
      <c r="B3623" s="1510"/>
      <c r="C3623" s="1510"/>
      <c r="D3623" s="1510"/>
      <c r="E3623" s="1510"/>
      <c r="F3623" s="1510"/>
      <c r="G3623" s="1510"/>
      <c r="H3623" s="1510"/>
      <c r="I3623" s="1510"/>
    </row>
    <row r="3624" spans="1:9" ht="15.75">
      <c r="A3624" s="1160" t="s">
        <v>23</v>
      </c>
      <c r="B3624" s="1160"/>
      <c r="C3624" s="166">
        <v>45401</v>
      </c>
      <c r="D3624" s="10"/>
      <c r="E3624" s="1206" t="s">
        <v>21</v>
      </c>
      <c r="F3624" s="1206"/>
      <c r="G3624" s="1219"/>
      <c r="H3624" s="1219"/>
      <c r="I3624" s="1219"/>
    </row>
    <row r="3625" spans="1:9" ht="15.75">
      <c r="A3625" s="1213" t="s">
        <v>26</v>
      </c>
      <c r="B3625" s="1213"/>
      <c r="C3625" s="1036" t="s">
        <v>27</v>
      </c>
      <c r="D3625" s="12"/>
      <c r="E3625" s="1213" t="s">
        <v>20</v>
      </c>
      <c r="F3625" s="1213"/>
      <c r="G3625" s="1511">
        <v>45383</v>
      </c>
      <c r="H3625" s="1511"/>
      <c r="I3625" s="1511"/>
    </row>
    <row r="3626" spans="1:9" ht="15.75">
      <c r="A3626" s="1213" t="s">
        <v>15</v>
      </c>
      <c r="B3626" s="1213"/>
      <c r="C3626" s="1036" t="s">
        <v>17</v>
      </c>
      <c r="D3626" s="12"/>
      <c r="E3626" s="1214" t="s">
        <v>18</v>
      </c>
      <c r="F3626" s="1215"/>
      <c r="G3626" s="1184" t="s">
        <v>847</v>
      </c>
      <c r="H3626" s="1184"/>
      <c r="I3626" s="1184"/>
    </row>
    <row r="3627" spans="1:9" ht="15.75">
      <c r="A3627" s="1213" t="s">
        <v>16</v>
      </c>
      <c r="B3627" s="1213"/>
      <c r="C3627" s="1036">
        <v>90111260</v>
      </c>
      <c r="D3627" s="10"/>
      <c r="E3627" s="1206" t="s">
        <v>19</v>
      </c>
      <c r="F3627" s="1206"/>
      <c r="G3627" s="1191" t="s">
        <v>672</v>
      </c>
      <c r="H3627" s="1191"/>
      <c r="I3627" s="1191"/>
    </row>
    <row r="3628" spans="1:9" ht="15.75">
      <c r="A3628" s="1184" t="s">
        <v>0</v>
      </c>
      <c r="B3628" s="1184"/>
      <c r="C3628" s="33"/>
      <c r="D3628" s="8"/>
      <c r="E3628" s="1038" t="s">
        <v>22</v>
      </c>
      <c r="F3628" s="1036" t="s">
        <v>111</v>
      </c>
      <c r="G3628" s="1038" t="s">
        <v>179</v>
      </c>
      <c r="H3628" s="1282" t="s">
        <v>175</v>
      </c>
      <c r="I3628" s="1282"/>
    </row>
    <row r="3629" spans="1:9" ht="15.75">
      <c r="A3629" s="1151" t="s">
        <v>1</v>
      </c>
      <c r="B3629" s="1153"/>
      <c r="C3629" s="1154"/>
      <c r="D3629" s="1512" t="s">
        <v>2</v>
      </c>
      <c r="E3629" s="1512"/>
      <c r="F3629" s="1512"/>
      <c r="G3629" s="1512"/>
      <c r="H3629" s="1513" t="s">
        <v>10</v>
      </c>
      <c r="I3629" s="1513" t="s">
        <v>11</v>
      </c>
    </row>
    <row r="3630" spans="1:9" ht="15.75">
      <c r="A3630" s="1161" t="s">
        <v>3</v>
      </c>
      <c r="B3630" s="1161" t="s">
        <v>4</v>
      </c>
      <c r="C3630" s="1163" t="s">
        <v>5</v>
      </c>
      <c r="D3630" s="1401" t="s">
        <v>6</v>
      </c>
      <c r="E3630" s="1184" t="s">
        <v>7</v>
      </c>
      <c r="F3630" s="1184"/>
      <c r="G3630" s="1184"/>
      <c r="H3630" s="1513"/>
      <c r="I3630" s="1513"/>
    </row>
    <row r="3631" spans="1:9" ht="15.75">
      <c r="A3631" s="1162"/>
      <c r="B3631" s="1162"/>
      <c r="C3631" s="1164"/>
      <c r="D3631" s="1191"/>
      <c r="E3631" s="1184" t="s">
        <v>8</v>
      </c>
      <c r="F3631" s="1184"/>
      <c r="G3631" s="98" t="s">
        <v>9</v>
      </c>
      <c r="H3631" s="1513"/>
      <c r="I3631" s="1513"/>
    </row>
    <row r="3632" spans="1:9" ht="15.75">
      <c r="A3632" s="1033"/>
      <c r="B3632" s="1033"/>
      <c r="C3632" s="1036"/>
      <c r="D3632" s="1037"/>
      <c r="E3632" s="98"/>
      <c r="F3632" s="98"/>
      <c r="G3632" s="1499"/>
      <c r="H3632" s="1190"/>
      <c r="I3632" s="1500"/>
    </row>
    <row r="3633" spans="1:9" ht="15.75">
      <c r="A3633" s="3"/>
      <c r="B3633" s="3"/>
      <c r="C3633" s="1514" t="s">
        <v>761</v>
      </c>
      <c r="D3633" s="1037" t="s">
        <v>29</v>
      </c>
      <c r="E3633" s="1148" t="s">
        <v>692</v>
      </c>
      <c r="F3633" s="1283"/>
      <c r="G3633" s="1501"/>
      <c r="H3633" s="1502"/>
      <c r="I3633" s="1503"/>
    </row>
    <row r="3634" spans="1:9" ht="15.75">
      <c r="A3634" s="3"/>
      <c r="B3634" s="3"/>
      <c r="C3634" s="1505"/>
      <c r="D3634" s="29">
        <v>1</v>
      </c>
      <c r="E3634" s="1030" t="s">
        <v>665</v>
      </c>
      <c r="F3634" s="1034">
        <v>18980</v>
      </c>
      <c r="G3634" s="1034"/>
      <c r="H3634" s="1029"/>
      <c r="I3634" s="1037"/>
    </row>
    <row r="3635" spans="1:9" ht="24">
      <c r="A3635" s="3"/>
      <c r="B3635" s="3"/>
      <c r="C3635" s="1505"/>
      <c r="D3635" s="1031">
        <v>1001</v>
      </c>
      <c r="E3635" s="1030" t="s">
        <v>31</v>
      </c>
      <c r="F3635" s="1034">
        <v>2255</v>
      </c>
      <c r="G3635" s="1034"/>
      <c r="H3635" s="1029"/>
      <c r="I3635" s="117"/>
    </row>
    <row r="3636" spans="1:9" ht="24">
      <c r="A3636" s="3"/>
      <c r="B3636" s="3"/>
      <c r="C3636" s="1505"/>
      <c r="D3636" s="1031">
        <v>1210</v>
      </c>
      <c r="E3636" s="1030" t="s">
        <v>71</v>
      </c>
      <c r="F3636" s="1034">
        <v>1932</v>
      </c>
      <c r="G3636" s="1034"/>
      <c r="H3636" s="1029"/>
      <c r="I3636" s="117"/>
    </row>
    <row r="3637" spans="1:9" ht="24">
      <c r="A3637" s="3"/>
      <c r="B3637" s="3"/>
      <c r="C3637" s="1505"/>
      <c r="D3637" s="1031">
        <v>1810</v>
      </c>
      <c r="E3637" s="1030" t="s">
        <v>595</v>
      </c>
      <c r="F3637" s="1034">
        <v>24720</v>
      </c>
      <c r="G3637" s="1034"/>
      <c r="H3637" s="1029"/>
      <c r="I3637" s="117"/>
    </row>
    <row r="3638" spans="1:9" ht="24">
      <c r="A3638" s="3"/>
      <c r="B3638" s="3"/>
      <c r="C3638" s="1505"/>
      <c r="D3638" s="1031">
        <v>2378</v>
      </c>
      <c r="E3638" s="1030" t="s">
        <v>647</v>
      </c>
      <c r="F3638" s="1034">
        <v>6381</v>
      </c>
      <c r="G3638" s="1034"/>
      <c r="H3638" s="1029"/>
      <c r="I3638" s="117"/>
    </row>
    <row r="3639" spans="1:9" ht="24">
      <c r="A3639" s="3"/>
      <c r="B3639" s="3"/>
      <c r="C3639" s="1505"/>
      <c r="D3639" s="1031"/>
      <c r="E3639" s="1030"/>
      <c r="F3639" s="1034"/>
      <c r="G3639" s="1034"/>
      <c r="H3639" s="1029"/>
      <c r="I3639" s="117"/>
    </row>
    <row r="3640" spans="1:9" ht="24">
      <c r="A3640" s="3"/>
      <c r="B3640" s="3"/>
      <c r="C3640" s="1505"/>
      <c r="D3640" s="1031"/>
      <c r="E3640" s="1030"/>
      <c r="F3640" s="1034"/>
      <c r="G3640" s="1034"/>
      <c r="H3640" s="1029"/>
      <c r="I3640" s="117"/>
    </row>
    <row r="3641" spans="1:9" ht="24">
      <c r="A3641" s="3"/>
      <c r="B3641" s="3"/>
      <c r="C3641" s="1505"/>
      <c r="D3641" s="1031"/>
      <c r="E3641" s="1030"/>
      <c r="F3641" s="1034"/>
      <c r="G3641" s="1034"/>
      <c r="H3641" s="1029"/>
      <c r="I3641" s="117"/>
    </row>
    <row r="3642" spans="1:9" ht="24">
      <c r="A3642" s="3"/>
      <c r="B3642" s="3"/>
      <c r="C3642" s="1505"/>
      <c r="D3642" s="1031"/>
      <c r="E3642" s="1030"/>
      <c r="F3642" s="1034"/>
      <c r="G3642" s="1034"/>
      <c r="H3642" s="1029"/>
      <c r="I3642" s="117"/>
    </row>
    <row r="3643" spans="1:9" ht="24">
      <c r="A3643" s="3"/>
      <c r="B3643" s="3"/>
      <c r="C3643" s="1505"/>
      <c r="D3643" s="1031"/>
      <c r="E3643" s="1030"/>
      <c r="F3643" s="1034"/>
      <c r="G3643" s="1034"/>
      <c r="H3643" s="1029"/>
      <c r="I3643" s="117"/>
    </row>
    <row r="3644" spans="1:9" ht="15.75">
      <c r="A3644" s="3"/>
      <c r="B3644" s="3"/>
      <c r="C3644" s="1506"/>
      <c r="D3644" s="1031"/>
      <c r="E3644" s="1030"/>
      <c r="F3644" s="1034"/>
      <c r="G3644" s="1034"/>
      <c r="H3644" s="1029"/>
      <c r="I3644" s="1037"/>
    </row>
    <row r="3645" spans="1:9" ht="15.75">
      <c r="A3645" s="3"/>
      <c r="B3645" s="3"/>
      <c r="C3645" s="7"/>
      <c r="D3645" s="1031"/>
      <c r="E3645" s="1032"/>
      <c r="F3645" s="1039"/>
      <c r="G3645" s="1039"/>
      <c r="H3645" s="1507"/>
      <c r="I3645" s="1508"/>
    </row>
    <row r="3646" spans="1:9" ht="15.75">
      <c r="A3646" s="15"/>
      <c r="B3646" s="15"/>
      <c r="C3646" s="167"/>
      <c r="D3646" s="1043"/>
      <c r="E3646" s="169"/>
      <c r="F3646" s="170"/>
      <c r="G3646" s="170"/>
      <c r="H3646" s="171"/>
      <c r="I3646" s="167"/>
    </row>
    <row r="3648" spans="1:9" ht="18.75">
      <c r="A3648" s="1140" t="s">
        <v>12</v>
      </c>
      <c r="B3648" s="1140"/>
      <c r="C3648" s="1140"/>
      <c r="D3648" s="1141" t="s">
        <v>588</v>
      </c>
      <c r="E3648" s="1141"/>
      <c r="F3648" s="1141"/>
      <c r="G3648" s="1035" t="s">
        <v>13</v>
      </c>
      <c r="H3648" s="1035"/>
      <c r="I3648" s="1035"/>
    </row>
    <row r="3649" spans="1:9" ht="66.75" customHeight="1">
      <c r="A3649" s="1510" t="s">
        <v>785</v>
      </c>
      <c r="B3649" s="1510"/>
      <c r="C3649" s="1510"/>
      <c r="D3649" s="1510"/>
      <c r="E3649" s="1510"/>
      <c r="F3649" s="1510"/>
      <c r="G3649" s="1510"/>
      <c r="H3649" s="1510"/>
      <c r="I3649" s="1510"/>
    </row>
    <row r="3650" spans="1:9" ht="15.75">
      <c r="A3650" s="1160" t="s">
        <v>23</v>
      </c>
      <c r="B3650" s="1160"/>
      <c r="C3650" s="166">
        <v>45401</v>
      </c>
      <c r="D3650" s="10"/>
      <c r="E3650" s="1206" t="s">
        <v>21</v>
      </c>
      <c r="F3650" s="1206"/>
      <c r="G3650" s="1219"/>
      <c r="H3650" s="1219"/>
      <c r="I3650" s="1219"/>
    </row>
    <row r="3651" spans="1:9" ht="15.75">
      <c r="A3651" s="1213" t="s">
        <v>26</v>
      </c>
      <c r="B3651" s="1213"/>
      <c r="C3651" s="1036" t="s">
        <v>27</v>
      </c>
      <c r="D3651" s="12"/>
      <c r="E3651" s="1213" t="s">
        <v>20</v>
      </c>
      <c r="F3651" s="1213"/>
      <c r="G3651" s="1511">
        <v>45383</v>
      </c>
      <c r="H3651" s="1511"/>
      <c r="I3651" s="1511"/>
    </row>
    <row r="3652" spans="1:9" ht="15.75">
      <c r="A3652" s="1213" t="s">
        <v>15</v>
      </c>
      <c r="B3652" s="1213"/>
      <c r="C3652" s="1036" t="s">
        <v>17</v>
      </c>
      <c r="D3652" s="12"/>
      <c r="E3652" s="1214" t="s">
        <v>18</v>
      </c>
      <c r="F3652" s="1215"/>
      <c r="G3652" s="1184" t="s">
        <v>848</v>
      </c>
      <c r="H3652" s="1184"/>
      <c r="I3652" s="1184"/>
    </row>
    <row r="3653" spans="1:9" ht="15.75">
      <c r="A3653" s="1213" t="s">
        <v>16</v>
      </c>
      <c r="B3653" s="1213"/>
      <c r="C3653" s="1036">
        <v>90091592</v>
      </c>
      <c r="D3653" s="10"/>
      <c r="E3653" s="1206" t="s">
        <v>19</v>
      </c>
      <c r="F3653" s="1206"/>
      <c r="G3653" s="1191" t="s">
        <v>719</v>
      </c>
      <c r="H3653" s="1191"/>
      <c r="I3653" s="1191"/>
    </row>
    <row r="3654" spans="1:9" ht="15.75">
      <c r="A3654" s="1184" t="s">
        <v>0</v>
      </c>
      <c r="B3654" s="1184"/>
      <c r="C3654" s="33"/>
      <c r="D3654" s="8"/>
      <c r="E3654" s="1038" t="s">
        <v>22</v>
      </c>
      <c r="F3654" s="1036" t="s">
        <v>111</v>
      </c>
      <c r="G3654" s="1038" t="s">
        <v>179</v>
      </c>
      <c r="H3654" s="1282" t="s">
        <v>175</v>
      </c>
      <c r="I3654" s="1282"/>
    </row>
    <row r="3655" spans="1:9" ht="15.75">
      <c r="A3655" s="1151" t="s">
        <v>1</v>
      </c>
      <c r="B3655" s="1153"/>
      <c r="C3655" s="1154"/>
      <c r="D3655" s="1512" t="s">
        <v>2</v>
      </c>
      <c r="E3655" s="1512"/>
      <c r="F3655" s="1512"/>
      <c r="G3655" s="1512"/>
      <c r="H3655" s="1513" t="s">
        <v>10</v>
      </c>
      <c r="I3655" s="1513" t="s">
        <v>11</v>
      </c>
    </row>
    <row r="3656" spans="1:9" ht="15.75">
      <c r="A3656" s="1161" t="s">
        <v>3</v>
      </c>
      <c r="B3656" s="1161" t="s">
        <v>4</v>
      </c>
      <c r="C3656" s="1163" t="s">
        <v>5</v>
      </c>
      <c r="D3656" s="1401" t="s">
        <v>6</v>
      </c>
      <c r="E3656" s="1184" t="s">
        <v>7</v>
      </c>
      <c r="F3656" s="1184"/>
      <c r="G3656" s="1184"/>
      <c r="H3656" s="1513"/>
      <c r="I3656" s="1513"/>
    </row>
    <row r="3657" spans="1:9" ht="15.75">
      <c r="A3657" s="1162"/>
      <c r="B3657" s="1162"/>
      <c r="C3657" s="1164"/>
      <c r="D3657" s="1191"/>
      <c r="E3657" s="1184" t="s">
        <v>8</v>
      </c>
      <c r="F3657" s="1184"/>
      <c r="G3657" s="98" t="s">
        <v>9</v>
      </c>
      <c r="H3657" s="1513"/>
      <c r="I3657" s="1513"/>
    </row>
    <row r="3658" spans="1:9" ht="15.75">
      <c r="A3658" s="1033"/>
      <c r="B3658" s="1033"/>
      <c r="C3658" s="1036"/>
      <c r="D3658" s="1037"/>
      <c r="E3658" s="98"/>
      <c r="F3658" s="98"/>
      <c r="G3658" s="1499"/>
      <c r="H3658" s="1190"/>
      <c r="I3658" s="1500"/>
    </row>
    <row r="3659" spans="1:9" ht="15.75">
      <c r="A3659" s="3"/>
      <c r="B3659" s="3"/>
      <c r="C3659" s="1514" t="s">
        <v>849</v>
      </c>
      <c r="D3659" s="1037" t="s">
        <v>29</v>
      </c>
      <c r="E3659" s="1148" t="s">
        <v>692</v>
      </c>
      <c r="F3659" s="1283"/>
      <c r="G3659" s="1501"/>
      <c r="H3659" s="1502"/>
      <c r="I3659" s="1503"/>
    </row>
    <row r="3660" spans="1:9" ht="15.75">
      <c r="A3660" s="3"/>
      <c r="B3660" s="3"/>
      <c r="C3660" s="1505"/>
      <c r="D3660" s="29">
        <v>1</v>
      </c>
      <c r="E3660" s="1030" t="s">
        <v>665</v>
      </c>
      <c r="F3660" s="1034">
        <v>15980</v>
      </c>
      <c r="G3660" s="1034"/>
      <c r="H3660" s="1029"/>
      <c r="I3660" s="1037"/>
    </row>
    <row r="3661" spans="1:9" ht="24">
      <c r="A3661" s="3"/>
      <c r="B3661" s="3"/>
      <c r="C3661" s="1505"/>
      <c r="D3661" s="1031">
        <v>1001</v>
      </c>
      <c r="E3661" s="1030" t="s">
        <v>31</v>
      </c>
      <c r="F3661" s="1034">
        <v>2255</v>
      </c>
      <c r="G3661" s="1034"/>
      <c r="H3661" s="1029"/>
      <c r="I3661" s="117"/>
    </row>
    <row r="3662" spans="1:9" ht="24">
      <c r="A3662" s="3"/>
      <c r="B3662" s="3"/>
      <c r="C3662" s="1505"/>
      <c r="D3662" s="1031">
        <v>1210</v>
      </c>
      <c r="E3662" s="1030" t="s">
        <v>71</v>
      </c>
      <c r="F3662" s="1034">
        <v>1932</v>
      </c>
      <c r="G3662" s="1034"/>
      <c r="H3662" s="1029"/>
      <c r="I3662" s="117"/>
    </row>
    <row r="3663" spans="1:9" ht="24">
      <c r="A3663" s="3"/>
      <c r="B3663" s="3"/>
      <c r="C3663" s="1505"/>
      <c r="D3663" s="1031">
        <v>1810</v>
      </c>
      <c r="E3663" s="1030" t="s">
        <v>595</v>
      </c>
      <c r="F3663" s="1034">
        <v>23920</v>
      </c>
      <c r="G3663" s="1034"/>
      <c r="H3663" s="1029"/>
      <c r="I3663" s="117"/>
    </row>
    <row r="3664" spans="1:9" ht="24">
      <c r="A3664" s="3"/>
      <c r="B3664" s="3"/>
      <c r="C3664" s="1505"/>
      <c r="D3664" s="1031">
        <v>2378</v>
      </c>
      <c r="E3664" s="1030" t="s">
        <v>647</v>
      </c>
      <c r="F3664" s="1034">
        <v>5331</v>
      </c>
      <c r="G3664" s="1034"/>
      <c r="H3664" s="1029"/>
      <c r="I3664" s="117"/>
    </row>
    <row r="3665" spans="1:9" ht="24">
      <c r="A3665" s="3"/>
      <c r="B3665" s="3"/>
      <c r="C3665" s="1505"/>
      <c r="D3665" s="1031"/>
      <c r="E3665" s="1030"/>
      <c r="F3665" s="1034"/>
      <c r="G3665" s="1034"/>
      <c r="H3665" s="1029"/>
      <c r="I3665" s="117"/>
    </row>
    <row r="3666" spans="1:9" ht="24">
      <c r="A3666" s="3"/>
      <c r="B3666" s="3"/>
      <c r="C3666" s="1505"/>
      <c r="D3666" s="1031"/>
      <c r="E3666" s="1030"/>
      <c r="F3666" s="1034"/>
      <c r="G3666" s="1034"/>
      <c r="H3666" s="1029"/>
      <c r="I3666" s="117"/>
    </row>
    <row r="3667" spans="1:9" ht="24">
      <c r="A3667" s="3"/>
      <c r="B3667" s="3"/>
      <c r="C3667" s="1505"/>
      <c r="D3667" s="1031"/>
      <c r="E3667" s="1030"/>
      <c r="F3667" s="1034"/>
      <c r="G3667" s="1034"/>
      <c r="H3667" s="1029"/>
      <c r="I3667" s="117"/>
    </row>
    <row r="3668" spans="1:9" ht="24">
      <c r="A3668" s="3"/>
      <c r="B3668" s="3"/>
      <c r="C3668" s="1505"/>
      <c r="D3668" s="1031"/>
      <c r="E3668" s="1030"/>
      <c r="F3668" s="1034"/>
      <c r="G3668" s="1034"/>
      <c r="H3668" s="1029"/>
      <c r="I3668" s="117"/>
    </row>
    <row r="3669" spans="1:9" ht="24">
      <c r="A3669" s="3"/>
      <c r="B3669" s="3"/>
      <c r="C3669" s="1505"/>
      <c r="D3669" s="1031"/>
      <c r="E3669" s="1030"/>
      <c r="F3669" s="1034"/>
      <c r="G3669" s="1034"/>
      <c r="H3669" s="1029"/>
      <c r="I3669" s="117"/>
    </row>
    <row r="3670" spans="1:9" ht="15.75">
      <c r="A3670" s="3"/>
      <c r="B3670" s="3"/>
      <c r="C3670" s="1506"/>
      <c r="D3670" s="1031"/>
      <c r="E3670" s="1030"/>
      <c r="F3670" s="1034"/>
      <c r="G3670" s="1034"/>
      <c r="H3670" s="1029"/>
      <c r="I3670" s="1037"/>
    </row>
    <row r="3671" spans="1:9" ht="15.75">
      <c r="A3671" s="3"/>
      <c r="B3671" s="3"/>
      <c r="C3671" s="7"/>
      <c r="D3671" s="1031"/>
      <c r="E3671" s="1032"/>
      <c r="F3671" s="1039"/>
      <c r="G3671" s="1039"/>
      <c r="H3671" s="1507"/>
      <c r="I3671" s="1508"/>
    </row>
    <row r="3672" spans="1:9" ht="15.75">
      <c r="A3672" s="15"/>
      <c r="B3672" s="15"/>
      <c r="C3672" s="167"/>
      <c r="D3672" s="1043"/>
      <c r="E3672" s="169"/>
      <c r="F3672" s="170"/>
      <c r="G3672" s="170"/>
      <c r="H3672" s="171"/>
      <c r="I3672" s="167"/>
    </row>
    <row r="3674" spans="1:9" ht="18.75">
      <c r="A3674" s="1140" t="s">
        <v>12</v>
      </c>
      <c r="B3674" s="1140"/>
      <c r="C3674" s="1140"/>
      <c r="D3674" s="1141" t="s">
        <v>588</v>
      </c>
      <c r="E3674" s="1141"/>
      <c r="F3674" s="1141"/>
      <c r="G3674" s="1035" t="s">
        <v>13</v>
      </c>
      <c r="H3674" s="1035"/>
      <c r="I3674" s="1035"/>
    </row>
    <row r="3675" spans="1:9" ht="66.75" customHeight="1">
      <c r="A3675" s="1510" t="s">
        <v>729</v>
      </c>
      <c r="B3675" s="1510"/>
      <c r="C3675" s="1510"/>
      <c r="D3675" s="1510"/>
      <c r="E3675" s="1510"/>
      <c r="F3675" s="1510"/>
      <c r="G3675" s="1510"/>
      <c r="H3675" s="1510"/>
      <c r="I3675" s="1510"/>
    </row>
    <row r="3676" spans="1:9" ht="15.75">
      <c r="A3676" s="1160" t="s">
        <v>23</v>
      </c>
      <c r="B3676" s="1160"/>
      <c r="C3676" s="166">
        <v>45401</v>
      </c>
      <c r="D3676" s="10"/>
      <c r="E3676" s="1206" t="s">
        <v>21</v>
      </c>
      <c r="F3676" s="1206"/>
      <c r="G3676" s="1219"/>
      <c r="H3676" s="1219"/>
      <c r="I3676" s="1219"/>
    </row>
    <row r="3677" spans="1:9" ht="15.75">
      <c r="A3677" s="1213" t="s">
        <v>26</v>
      </c>
      <c r="B3677" s="1213"/>
      <c r="C3677" s="1036" t="s">
        <v>27</v>
      </c>
      <c r="D3677" s="12"/>
      <c r="E3677" s="1213" t="s">
        <v>20</v>
      </c>
      <c r="F3677" s="1213"/>
      <c r="G3677" s="1511">
        <v>45383</v>
      </c>
      <c r="H3677" s="1511"/>
      <c r="I3677" s="1511"/>
    </row>
    <row r="3678" spans="1:9" ht="15.75">
      <c r="A3678" s="1213" t="s">
        <v>15</v>
      </c>
      <c r="B3678" s="1213"/>
      <c r="C3678" s="1036" t="s">
        <v>17</v>
      </c>
      <c r="D3678" s="12"/>
      <c r="E3678" s="1214" t="s">
        <v>18</v>
      </c>
      <c r="F3678" s="1215"/>
      <c r="G3678" s="1184" t="s">
        <v>679</v>
      </c>
      <c r="H3678" s="1184"/>
      <c r="I3678" s="1184"/>
    </row>
    <row r="3679" spans="1:9" ht="15.75">
      <c r="A3679" s="1213" t="s">
        <v>16</v>
      </c>
      <c r="B3679" s="1213"/>
      <c r="C3679" s="1036">
        <v>90017435</v>
      </c>
      <c r="D3679" s="10"/>
      <c r="E3679" s="1206" t="s">
        <v>19</v>
      </c>
      <c r="F3679" s="1206"/>
      <c r="G3679" s="1191" t="s">
        <v>680</v>
      </c>
      <c r="H3679" s="1191"/>
      <c r="I3679" s="1191"/>
    </row>
    <row r="3680" spans="1:9" ht="15.75">
      <c r="A3680" s="1184" t="s">
        <v>0</v>
      </c>
      <c r="B3680" s="1184"/>
      <c r="C3680" s="33"/>
      <c r="D3680" s="8"/>
      <c r="E3680" s="1038" t="s">
        <v>22</v>
      </c>
      <c r="F3680" s="1036" t="s">
        <v>111</v>
      </c>
      <c r="G3680" s="1038" t="s">
        <v>179</v>
      </c>
      <c r="H3680" s="1282" t="s">
        <v>175</v>
      </c>
      <c r="I3680" s="1282"/>
    </row>
    <row r="3681" spans="1:9" ht="15.75">
      <c r="A3681" s="1151" t="s">
        <v>1</v>
      </c>
      <c r="B3681" s="1153"/>
      <c r="C3681" s="1154"/>
      <c r="D3681" s="1512" t="s">
        <v>2</v>
      </c>
      <c r="E3681" s="1512"/>
      <c r="F3681" s="1512"/>
      <c r="G3681" s="1512"/>
      <c r="H3681" s="1513" t="s">
        <v>10</v>
      </c>
      <c r="I3681" s="1513" t="s">
        <v>11</v>
      </c>
    </row>
    <row r="3682" spans="1:9" ht="15.75">
      <c r="A3682" s="1161" t="s">
        <v>3</v>
      </c>
      <c r="B3682" s="1161" t="s">
        <v>4</v>
      </c>
      <c r="C3682" s="1163" t="s">
        <v>5</v>
      </c>
      <c r="D3682" s="1401" t="s">
        <v>6</v>
      </c>
      <c r="E3682" s="1184" t="s">
        <v>7</v>
      </c>
      <c r="F3682" s="1184"/>
      <c r="G3682" s="1184"/>
      <c r="H3682" s="1513"/>
      <c r="I3682" s="1513"/>
    </row>
    <row r="3683" spans="1:9" ht="15.75">
      <c r="A3683" s="1162"/>
      <c r="B3683" s="1162"/>
      <c r="C3683" s="1164"/>
      <c r="D3683" s="1191"/>
      <c r="E3683" s="1184" t="s">
        <v>8</v>
      </c>
      <c r="F3683" s="1184"/>
      <c r="G3683" s="98" t="s">
        <v>9</v>
      </c>
      <c r="H3683" s="1513"/>
      <c r="I3683" s="1513"/>
    </row>
    <row r="3684" spans="1:9" ht="15.75">
      <c r="A3684" s="1033"/>
      <c r="B3684" s="1033"/>
      <c r="C3684" s="1036"/>
      <c r="D3684" s="1037"/>
      <c r="E3684" s="98"/>
      <c r="F3684" s="98"/>
      <c r="G3684" s="1499"/>
      <c r="H3684" s="1190"/>
      <c r="I3684" s="1500"/>
    </row>
    <row r="3685" spans="1:9" ht="15.75">
      <c r="A3685" s="3"/>
      <c r="B3685" s="3"/>
      <c r="C3685" s="1515" t="s">
        <v>838</v>
      </c>
      <c r="D3685" s="1037" t="s">
        <v>29</v>
      </c>
      <c r="E3685" s="1148" t="s">
        <v>692</v>
      </c>
      <c r="F3685" s="1283"/>
      <c r="G3685" s="1501"/>
      <c r="H3685" s="1502"/>
      <c r="I3685" s="1503"/>
    </row>
    <row r="3686" spans="1:9" ht="15.75">
      <c r="A3686" s="3"/>
      <c r="B3686" s="3"/>
      <c r="C3686" s="1505"/>
      <c r="D3686" s="29">
        <v>1</v>
      </c>
      <c r="E3686" s="1030" t="s">
        <v>665</v>
      </c>
      <c r="F3686" s="1034">
        <v>25730</v>
      </c>
      <c r="G3686" s="1034"/>
      <c r="H3686" s="1029"/>
      <c r="I3686" s="1037"/>
    </row>
    <row r="3687" spans="1:9" ht="24">
      <c r="A3687" s="3"/>
      <c r="B3687" s="3"/>
      <c r="C3687" s="1505"/>
      <c r="D3687" s="1031">
        <v>1001</v>
      </c>
      <c r="E3687" s="1030" t="s">
        <v>31</v>
      </c>
      <c r="F3687" s="1034">
        <v>2255</v>
      </c>
      <c r="G3687" s="1034"/>
      <c r="H3687" s="1029"/>
      <c r="I3687" s="117"/>
    </row>
    <row r="3688" spans="1:9" ht="24">
      <c r="A3688" s="3"/>
      <c r="B3688" s="3"/>
      <c r="C3688" s="1505"/>
      <c r="D3688" s="1031">
        <v>1210</v>
      </c>
      <c r="E3688" s="1030" t="s">
        <v>71</v>
      </c>
      <c r="F3688" s="1034">
        <v>1932</v>
      </c>
      <c r="G3688" s="1034"/>
      <c r="H3688" s="1029"/>
      <c r="I3688" s="117"/>
    </row>
    <row r="3689" spans="1:9" ht="24">
      <c r="A3689" s="3"/>
      <c r="B3689" s="3"/>
      <c r="C3689" s="1505"/>
      <c r="D3689" s="1031">
        <v>1810</v>
      </c>
      <c r="E3689" s="1030" t="s">
        <v>595</v>
      </c>
      <c r="F3689" s="1034">
        <v>28095</v>
      </c>
      <c r="G3689" s="1034"/>
      <c r="H3689" s="1029"/>
      <c r="I3689" s="117"/>
    </row>
    <row r="3690" spans="1:9" ht="24">
      <c r="A3690" s="3"/>
      <c r="B3690" s="3"/>
      <c r="C3690" s="1505"/>
      <c r="D3690" s="1031">
        <v>2378</v>
      </c>
      <c r="E3690" s="1030" t="s">
        <v>647</v>
      </c>
      <c r="F3690" s="1034">
        <v>8743</v>
      </c>
      <c r="G3690" s="1034"/>
      <c r="H3690" s="1029"/>
      <c r="I3690" s="117"/>
    </row>
    <row r="3691" spans="1:9" ht="24">
      <c r="A3691" s="3"/>
      <c r="B3691" s="3"/>
      <c r="C3691" s="1505"/>
      <c r="D3691" s="1031"/>
      <c r="E3691" s="1030"/>
      <c r="F3691" s="1034"/>
      <c r="G3691" s="1034"/>
      <c r="H3691" s="1029"/>
      <c r="I3691" s="117"/>
    </row>
    <row r="3692" spans="1:9" ht="24">
      <c r="A3692" s="3"/>
      <c r="B3692" s="3"/>
      <c r="C3692" s="1505"/>
      <c r="D3692" s="1031"/>
      <c r="E3692" s="1030"/>
      <c r="F3692" s="1034"/>
      <c r="G3692" s="1034"/>
      <c r="H3692" s="1029"/>
      <c r="I3692" s="117"/>
    </row>
    <row r="3693" spans="1:9" ht="24">
      <c r="A3693" s="3"/>
      <c r="B3693" s="3"/>
      <c r="C3693" s="1505"/>
      <c r="D3693" s="1031"/>
      <c r="E3693" s="1030"/>
      <c r="F3693" s="1034"/>
      <c r="G3693" s="1034"/>
      <c r="H3693" s="1029"/>
      <c r="I3693" s="117"/>
    </row>
    <row r="3694" spans="1:9" ht="24">
      <c r="A3694" s="3"/>
      <c r="B3694" s="3"/>
      <c r="C3694" s="1505"/>
      <c r="D3694" s="1031"/>
      <c r="E3694" s="1030"/>
      <c r="F3694" s="1034"/>
      <c r="G3694" s="1034"/>
      <c r="H3694" s="1029"/>
      <c r="I3694" s="117"/>
    </row>
    <row r="3695" spans="1:9" ht="24">
      <c r="A3695" s="3"/>
      <c r="B3695" s="3"/>
      <c r="C3695" s="1505"/>
      <c r="D3695" s="1031"/>
      <c r="E3695" s="1030"/>
      <c r="F3695" s="1034"/>
      <c r="G3695" s="1034"/>
      <c r="H3695" s="1029"/>
      <c r="I3695" s="117"/>
    </row>
    <row r="3696" spans="1:9" ht="15.75">
      <c r="A3696" s="3"/>
      <c r="B3696" s="3"/>
      <c r="C3696" s="1506"/>
      <c r="D3696" s="1031"/>
      <c r="E3696" s="1030"/>
      <c r="F3696" s="1034"/>
      <c r="G3696" s="1034"/>
      <c r="H3696" s="1029"/>
      <c r="I3696" s="1037"/>
    </row>
    <row r="3697" spans="1:9" ht="15.75">
      <c r="A3697" s="3"/>
      <c r="B3697" s="3"/>
      <c r="C3697" s="7"/>
      <c r="D3697" s="1031"/>
      <c r="E3697" s="1032"/>
      <c r="F3697" s="1039"/>
      <c r="G3697" s="1039"/>
      <c r="H3697" s="1507"/>
      <c r="I3697" s="1508"/>
    </row>
    <row r="3698" spans="1:9" ht="15.75">
      <c r="A3698" s="15"/>
      <c r="B3698" s="15"/>
      <c r="C3698" s="167"/>
      <c r="D3698" s="1043"/>
      <c r="E3698" s="169"/>
      <c r="F3698" s="170"/>
      <c r="G3698" s="170"/>
      <c r="H3698" s="171"/>
      <c r="I3698" s="167"/>
    </row>
    <row r="3700" spans="1:9" ht="18.75">
      <c r="A3700" s="1140" t="s">
        <v>12</v>
      </c>
      <c r="B3700" s="1140"/>
      <c r="C3700" s="1140"/>
      <c r="D3700" s="1141" t="s">
        <v>588</v>
      </c>
      <c r="E3700" s="1141"/>
      <c r="F3700" s="1141"/>
      <c r="G3700" s="1035" t="s">
        <v>13</v>
      </c>
      <c r="H3700" s="1035"/>
      <c r="I3700" s="1035"/>
    </row>
    <row r="3701" spans="1:9" ht="67.5" customHeight="1">
      <c r="A3701" s="1510" t="s">
        <v>785</v>
      </c>
      <c r="B3701" s="1510"/>
      <c r="C3701" s="1510"/>
      <c r="D3701" s="1510"/>
      <c r="E3701" s="1510"/>
      <c r="F3701" s="1510"/>
      <c r="G3701" s="1510"/>
      <c r="H3701" s="1510"/>
      <c r="I3701" s="1510"/>
    </row>
    <row r="3702" spans="1:9" ht="15.75">
      <c r="A3702" s="1160" t="s">
        <v>23</v>
      </c>
      <c r="B3702" s="1160"/>
      <c r="C3702" s="166">
        <v>45401</v>
      </c>
      <c r="D3702" s="10"/>
      <c r="E3702" s="1206" t="s">
        <v>21</v>
      </c>
      <c r="F3702" s="1206"/>
      <c r="G3702" s="1219"/>
      <c r="H3702" s="1219"/>
      <c r="I3702" s="1219"/>
    </row>
    <row r="3703" spans="1:9" ht="15.75">
      <c r="A3703" s="1213" t="s">
        <v>26</v>
      </c>
      <c r="B3703" s="1213"/>
      <c r="C3703" s="1036" t="s">
        <v>27</v>
      </c>
      <c r="D3703" s="12"/>
      <c r="E3703" s="1213" t="s">
        <v>20</v>
      </c>
      <c r="F3703" s="1213"/>
      <c r="G3703" s="1511">
        <v>45383</v>
      </c>
      <c r="H3703" s="1511"/>
      <c r="I3703" s="1511"/>
    </row>
    <row r="3704" spans="1:9" ht="15.75">
      <c r="A3704" s="1213" t="s">
        <v>15</v>
      </c>
      <c r="B3704" s="1213"/>
      <c r="C3704" s="1036" t="s">
        <v>17</v>
      </c>
      <c r="D3704" s="12"/>
      <c r="E3704" s="1214" t="s">
        <v>18</v>
      </c>
      <c r="F3704" s="1215"/>
      <c r="G3704" s="1184" t="s">
        <v>853</v>
      </c>
      <c r="H3704" s="1184"/>
      <c r="I3704" s="1184"/>
    </row>
    <row r="3705" spans="1:9" ht="15.75">
      <c r="A3705" s="1213" t="s">
        <v>16</v>
      </c>
      <c r="B3705" s="1213"/>
      <c r="C3705" s="1036">
        <v>90088160</v>
      </c>
      <c r="D3705" s="10"/>
      <c r="E3705" s="1206" t="s">
        <v>19</v>
      </c>
      <c r="F3705" s="1206"/>
      <c r="G3705" s="1191" t="s">
        <v>672</v>
      </c>
      <c r="H3705" s="1191"/>
      <c r="I3705" s="1191"/>
    </row>
    <row r="3706" spans="1:9" ht="15.75">
      <c r="A3706" s="1184" t="s">
        <v>0</v>
      </c>
      <c r="B3706" s="1184"/>
      <c r="C3706" s="33"/>
      <c r="D3706" s="8"/>
      <c r="E3706" s="1038" t="s">
        <v>22</v>
      </c>
      <c r="F3706" s="1036" t="s">
        <v>111</v>
      </c>
      <c r="G3706" s="1038" t="s">
        <v>179</v>
      </c>
      <c r="H3706" s="1282" t="s">
        <v>175</v>
      </c>
      <c r="I3706" s="1282"/>
    </row>
    <row r="3707" spans="1:9" ht="15.75">
      <c r="A3707" s="1151" t="s">
        <v>1</v>
      </c>
      <c r="B3707" s="1153"/>
      <c r="C3707" s="1154"/>
      <c r="D3707" s="1512" t="s">
        <v>2</v>
      </c>
      <c r="E3707" s="1512"/>
      <c r="F3707" s="1512"/>
      <c r="G3707" s="1512"/>
      <c r="H3707" s="1513" t="s">
        <v>10</v>
      </c>
      <c r="I3707" s="1513" t="s">
        <v>11</v>
      </c>
    </row>
    <row r="3708" spans="1:9" ht="15.75">
      <c r="A3708" s="1161" t="s">
        <v>3</v>
      </c>
      <c r="B3708" s="1161" t="s">
        <v>4</v>
      </c>
      <c r="C3708" s="1163" t="s">
        <v>5</v>
      </c>
      <c r="D3708" s="1401" t="s">
        <v>6</v>
      </c>
      <c r="E3708" s="1184" t="s">
        <v>7</v>
      </c>
      <c r="F3708" s="1184"/>
      <c r="G3708" s="1184"/>
      <c r="H3708" s="1513"/>
      <c r="I3708" s="1513"/>
    </row>
    <row r="3709" spans="1:9" ht="15.75">
      <c r="A3709" s="1162"/>
      <c r="B3709" s="1162"/>
      <c r="C3709" s="1164"/>
      <c r="D3709" s="1191"/>
      <c r="E3709" s="1184" t="s">
        <v>8</v>
      </c>
      <c r="F3709" s="1184"/>
      <c r="G3709" s="98" t="s">
        <v>9</v>
      </c>
      <c r="H3709" s="1513"/>
      <c r="I3709" s="1513"/>
    </row>
    <row r="3710" spans="1:9" ht="15.75">
      <c r="A3710" s="1033"/>
      <c r="B3710" s="1033"/>
      <c r="C3710" s="1036"/>
      <c r="D3710" s="1037"/>
      <c r="E3710" s="98"/>
      <c r="F3710" s="98"/>
      <c r="G3710" s="1499"/>
      <c r="H3710" s="1190"/>
      <c r="I3710" s="1500"/>
    </row>
    <row r="3711" spans="1:9" ht="15.75">
      <c r="A3711" s="3"/>
      <c r="B3711" s="3"/>
      <c r="C3711" s="1515" t="s">
        <v>761</v>
      </c>
      <c r="D3711" s="1037" t="s">
        <v>29</v>
      </c>
      <c r="E3711" s="1148" t="s">
        <v>692</v>
      </c>
      <c r="F3711" s="1283"/>
      <c r="G3711" s="1501"/>
      <c r="H3711" s="1502"/>
      <c r="I3711" s="1503"/>
    </row>
    <row r="3712" spans="1:9" ht="15.75">
      <c r="A3712" s="3"/>
      <c r="B3712" s="3"/>
      <c r="C3712" s="1505"/>
      <c r="D3712" s="29">
        <v>1</v>
      </c>
      <c r="E3712" s="1030" t="s">
        <v>665</v>
      </c>
      <c r="F3712" s="1034">
        <v>20480</v>
      </c>
      <c r="G3712" s="1034"/>
      <c r="H3712" s="1029"/>
      <c r="I3712" s="1037"/>
    </row>
    <row r="3713" spans="1:9" ht="24">
      <c r="A3713" s="3"/>
      <c r="B3713" s="3"/>
      <c r="C3713" s="1505"/>
      <c r="D3713" s="1031">
        <v>1001</v>
      </c>
      <c r="E3713" s="1030" t="s">
        <v>31</v>
      </c>
      <c r="F3713" s="1034">
        <v>2255</v>
      </c>
      <c r="G3713" s="1034"/>
      <c r="H3713" s="1029"/>
      <c r="I3713" s="117"/>
    </row>
    <row r="3714" spans="1:9" ht="24">
      <c r="A3714" s="3"/>
      <c r="B3714" s="3"/>
      <c r="C3714" s="1505"/>
      <c r="D3714" s="1031">
        <v>1210</v>
      </c>
      <c r="E3714" s="1030" t="s">
        <v>71</v>
      </c>
      <c r="F3714" s="1034">
        <v>1932</v>
      </c>
      <c r="G3714" s="1034"/>
      <c r="H3714" s="1029"/>
      <c r="I3714" s="117"/>
    </row>
    <row r="3715" spans="1:9" ht="24">
      <c r="A3715" s="3"/>
      <c r="B3715" s="3"/>
      <c r="C3715" s="1505"/>
      <c r="D3715" s="1031">
        <v>1810</v>
      </c>
      <c r="E3715" s="1030" t="s">
        <v>595</v>
      </c>
      <c r="F3715" s="1034">
        <v>25470</v>
      </c>
      <c r="G3715" s="1034"/>
      <c r="H3715" s="1029"/>
      <c r="I3715" s="117"/>
    </row>
    <row r="3716" spans="1:9" ht="24">
      <c r="A3716" s="3"/>
      <c r="B3716" s="3"/>
      <c r="C3716" s="1505"/>
      <c r="D3716" s="1031">
        <v>2378</v>
      </c>
      <c r="E3716" s="1030" t="s">
        <v>647</v>
      </c>
      <c r="F3716" s="1034">
        <v>6906</v>
      </c>
      <c r="G3716" s="1034"/>
      <c r="H3716" s="1029"/>
      <c r="I3716" s="117"/>
    </row>
    <row r="3717" spans="1:9" ht="24">
      <c r="A3717" s="3"/>
      <c r="B3717" s="3"/>
      <c r="C3717" s="1505"/>
      <c r="D3717" s="1031"/>
      <c r="E3717" s="1030"/>
      <c r="F3717" s="1034"/>
      <c r="G3717" s="1034"/>
      <c r="H3717" s="1029"/>
      <c r="I3717" s="117"/>
    </row>
    <row r="3718" spans="1:9" ht="24">
      <c r="A3718" s="3"/>
      <c r="B3718" s="3"/>
      <c r="C3718" s="1505"/>
      <c r="D3718" s="1031"/>
      <c r="E3718" s="1030"/>
      <c r="F3718" s="1034"/>
      <c r="G3718" s="1034"/>
      <c r="H3718" s="1029"/>
      <c r="I3718" s="117"/>
    </row>
    <row r="3719" spans="1:9" ht="24">
      <c r="A3719" s="3"/>
      <c r="B3719" s="3"/>
      <c r="C3719" s="1505"/>
      <c r="D3719" s="1031"/>
      <c r="E3719" s="1030"/>
      <c r="F3719" s="1034"/>
      <c r="G3719" s="1034"/>
      <c r="H3719" s="1029"/>
      <c r="I3719" s="117"/>
    </row>
    <row r="3720" spans="1:9" ht="24">
      <c r="A3720" s="3"/>
      <c r="B3720" s="3"/>
      <c r="C3720" s="1505"/>
      <c r="D3720" s="1031"/>
      <c r="E3720" s="1030"/>
      <c r="F3720" s="1034"/>
      <c r="G3720" s="1034"/>
      <c r="H3720" s="1029"/>
      <c r="I3720" s="117"/>
    </row>
    <row r="3721" spans="1:9" ht="24">
      <c r="A3721" s="3"/>
      <c r="B3721" s="3"/>
      <c r="C3721" s="1505"/>
      <c r="D3721" s="1031"/>
      <c r="E3721" s="1030"/>
      <c r="F3721" s="1034"/>
      <c r="G3721" s="1034"/>
      <c r="H3721" s="1029"/>
      <c r="I3721" s="117"/>
    </row>
    <row r="3722" spans="1:9" ht="15.75">
      <c r="A3722" s="3"/>
      <c r="B3722" s="3"/>
      <c r="C3722" s="1506"/>
      <c r="D3722" s="1031"/>
      <c r="E3722" s="1030"/>
      <c r="F3722" s="1034"/>
      <c r="G3722" s="1034"/>
      <c r="H3722" s="1029"/>
      <c r="I3722" s="1037"/>
    </row>
    <row r="3723" spans="1:9" ht="15.75">
      <c r="A3723" s="3"/>
      <c r="B3723" s="3"/>
      <c r="C3723" s="7"/>
      <c r="D3723" s="1031"/>
      <c r="E3723" s="1032"/>
      <c r="F3723" s="1039"/>
      <c r="G3723" s="1039"/>
      <c r="H3723" s="1507"/>
      <c r="I3723" s="1508"/>
    </row>
    <row r="3724" spans="1:9" ht="15.75">
      <c r="A3724" s="15"/>
      <c r="B3724" s="15"/>
      <c r="C3724" s="167"/>
      <c r="D3724" s="1043"/>
      <c r="E3724" s="169"/>
      <c r="F3724" s="170"/>
      <c r="G3724" s="170"/>
      <c r="H3724" s="171"/>
      <c r="I3724" s="167"/>
    </row>
    <row r="3726" spans="1:9" ht="18.75">
      <c r="A3726" s="1140" t="s">
        <v>12</v>
      </c>
      <c r="B3726" s="1140"/>
      <c r="C3726" s="1140"/>
      <c r="D3726" s="1141" t="s">
        <v>588</v>
      </c>
      <c r="E3726" s="1141"/>
      <c r="F3726" s="1141"/>
      <c r="G3726" s="1035" t="s">
        <v>13</v>
      </c>
      <c r="H3726" s="1035"/>
      <c r="I3726" s="1035"/>
    </row>
    <row r="3727" spans="1:9" ht="66.75" customHeight="1">
      <c r="A3727" s="1510" t="s">
        <v>785</v>
      </c>
      <c r="B3727" s="1510"/>
      <c r="C3727" s="1510"/>
      <c r="D3727" s="1510"/>
      <c r="E3727" s="1510"/>
      <c r="F3727" s="1510"/>
      <c r="G3727" s="1510"/>
      <c r="H3727" s="1510"/>
      <c r="I3727" s="1510"/>
    </row>
    <row r="3728" spans="1:9" ht="15.75">
      <c r="A3728" s="1160" t="s">
        <v>23</v>
      </c>
      <c r="B3728" s="1160"/>
      <c r="C3728" s="166">
        <v>45401</v>
      </c>
      <c r="D3728" s="10"/>
      <c r="E3728" s="1206" t="s">
        <v>21</v>
      </c>
      <c r="F3728" s="1206"/>
      <c r="G3728" s="1219"/>
      <c r="H3728" s="1219"/>
      <c r="I3728" s="1219"/>
    </row>
    <row r="3729" spans="1:9" ht="15.75">
      <c r="A3729" s="1213" t="s">
        <v>26</v>
      </c>
      <c r="B3729" s="1213"/>
      <c r="C3729" s="1036" t="s">
        <v>27</v>
      </c>
      <c r="D3729" s="12"/>
      <c r="E3729" s="1213" t="s">
        <v>20</v>
      </c>
      <c r="F3729" s="1213"/>
      <c r="G3729" s="1511">
        <v>45383</v>
      </c>
      <c r="H3729" s="1511"/>
      <c r="I3729" s="1511"/>
    </row>
    <row r="3730" spans="1:9" ht="15.75">
      <c r="A3730" s="1213" t="s">
        <v>15</v>
      </c>
      <c r="B3730" s="1213"/>
      <c r="C3730" s="1036" t="s">
        <v>17</v>
      </c>
      <c r="D3730" s="12"/>
      <c r="E3730" s="1214" t="s">
        <v>18</v>
      </c>
      <c r="F3730" s="1215"/>
      <c r="G3730" s="1184" t="s">
        <v>853</v>
      </c>
      <c r="H3730" s="1184"/>
      <c r="I3730" s="1184"/>
    </row>
    <row r="3731" spans="1:9" ht="15.75">
      <c r="A3731" s="1213" t="s">
        <v>16</v>
      </c>
      <c r="B3731" s="1213"/>
      <c r="C3731" s="1036">
        <v>90088160</v>
      </c>
      <c r="D3731" s="10"/>
      <c r="E3731" s="1206" t="s">
        <v>19</v>
      </c>
      <c r="F3731" s="1206"/>
      <c r="G3731" s="1191" t="s">
        <v>672</v>
      </c>
      <c r="H3731" s="1191"/>
      <c r="I3731" s="1191"/>
    </row>
    <row r="3732" spans="1:9" ht="15.75">
      <c r="A3732" s="1184" t="s">
        <v>0</v>
      </c>
      <c r="B3732" s="1184"/>
      <c r="C3732" s="33"/>
      <c r="D3732" s="8"/>
      <c r="E3732" s="1038" t="s">
        <v>22</v>
      </c>
      <c r="F3732" s="1036" t="s">
        <v>111</v>
      </c>
      <c r="G3732" s="1038" t="s">
        <v>179</v>
      </c>
      <c r="H3732" s="1282" t="s">
        <v>175</v>
      </c>
      <c r="I3732" s="1282"/>
    </row>
    <row r="3733" spans="1:9" ht="15.75">
      <c r="A3733" s="1151" t="s">
        <v>1</v>
      </c>
      <c r="B3733" s="1153"/>
      <c r="C3733" s="1154"/>
      <c r="D3733" s="1512" t="s">
        <v>2</v>
      </c>
      <c r="E3733" s="1512"/>
      <c r="F3733" s="1512"/>
      <c r="G3733" s="1512"/>
      <c r="H3733" s="1513" t="s">
        <v>10</v>
      </c>
      <c r="I3733" s="1513" t="s">
        <v>11</v>
      </c>
    </row>
    <row r="3734" spans="1:9" ht="15.75">
      <c r="A3734" s="1161" t="s">
        <v>3</v>
      </c>
      <c r="B3734" s="1161" t="s">
        <v>4</v>
      </c>
      <c r="C3734" s="1163" t="s">
        <v>5</v>
      </c>
      <c r="D3734" s="1401" t="s">
        <v>6</v>
      </c>
      <c r="E3734" s="1184" t="s">
        <v>7</v>
      </c>
      <c r="F3734" s="1184"/>
      <c r="G3734" s="1184"/>
      <c r="H3734" s="1513"/>
      <c r="I3734" s="1513"/>
    </row>
    <row r="3735" spans="1:9" ht="15.75">
      <c r="A3735" s="1162"/>
      <c r="B3735" s="1162"/>
      <c r="C3735" s="1164"/>
      <c r="D3735" s="1191"/>
      <c r="E3735" s="1184" t="s">
        <v>8</v>
      </c>
      <c r="F3735" s="1184"/>
      <c r="G3735" s="98" t="s">
        <v>9</v>
      </c>
      <c r="H3735" s="1513"/>
      <c r="I3735" s="1513"/>
    </row>
    <row r="3736" spans="1:9" ht="15.75">
      <c r="A3736" s="1033"/>
      <c r="B3736" s="1033"/>
      <c r="C3736" s="1036"/>
      <c r="D3736" s="1037"/>
      <c r="E3736" s="98"/>
      <c r="F3736" s="98"/>
      <c r="G3736" s="1499"/>
      <c r="H3736" s="1190"/>
      <c r="I3736" s="1500"/>
    </row>
    <row r="3737" spans="1:9" ht="15.75">
      <c r="A3737" s="3"/>
      <c r="B3737" s="3"/>
      <c r="C3737" s="1515" t="s">
        <v>761</v>
      </c>
      <c r="D3737" s="1037" t="s">
        <v>29</v>
      </c>
      <c r="E3737" s="1148" t="s">
        <v>692</v>
      </c>
      <c r="F3737" s="1283"/>
      <c r="G3737" s="1501"/>
      <c r="H3737" s="1502"/>
      <c r="I3737" s="1503"/>
    </row>
    <row r="3738" spans="1:9" ht="15.75">
      <c r="A3738" s="3"/>
      <c r="B3738" s="3"/>
      <c r="C3738" s="1505"/>
      <c r="D3738" s="29">
        <v>1</v>
      </c>
      <c r="E3738" s="1030" t="s">
        <v>665</v>
      </c>
      <c r="F3738" s="1034">
        <v>20480</v>
      </c>
      <c r="G3738" s="1034"/>
      <c r="H3738" s="1029"/>
      <c r="I3738" s="1037"/>
    </row>
    <row r="3739" spans="1:9" ht="24">
      <c r="A3739" s="3"/>
      <c r="B3739" s="3"/>
      <c r="C3739" s="1505"/>
      <c r="D3739" s="1031">
        <v>1001</v>
      </c>
      <c r="E3739" s="1030" t="s">
        <v>31</v>
      </c>
      <c r="F3739" s="1034">
        <v>2255</v>
      </c>
      <c r="G3739" s="1034"/>
      <c r="H3739" s="1029"/>
      <c r="I3739" s="117"/>
    </row>
    <row r="3740" spans="1:9" ht="24">
      <c r="A3740" s="3"/>
      <c r="B3740" s="3"/>
      <c r="C3740" s="1505"/>
      <c r="D3740" s="1031">
        <v>1210</v>
      </c>
      <c r="E3740" s="1030" t="s">
        <v>71</v>
      </c>
      <c r="F3740" s="1034">
        <v>5000</v>
      </c>
      <c r="G3740" s="1034"/>
      <c r="H3740" s="1029"/>
      <c r="I3740" s="117"/>
    </row>
    <row r="3741" spans="1:9" ht="24">
      <c r="A3741" s="3"/>
      <c r="B3741" s="3"/>
      <c r="C3741" s="1505"/>
      <c r="D3741" s="1031">
        <v>1810</v>
      </c>
      <c r="E3741" s="1030" t="s">
        <v>595</v>
      </c>
      <c r="F3741" s="1034">
        <v>25470</v>
      </c>
      <c r="G3741" s="1034"/>
      <c r="H3741" s="1029"/>
      <c r="I3741" s="117"/>
    </row>
    <row r="3742" spans="1:9" ht="24">
      <c r="A3742" s="3"/>
      <c r="B3742" s="3"/>
      <c r="C3742" s="1505"/>
      <c r="D3742" s="1031">
        <v>2378</v>
      </c>
      <c r="E3742" s="1030" t="s">
        <v>647</v>
      </c>
      <c r="F3742" s="1034">
        <v>6906</v>
      </c>
      <c r="G3742" s="1034"/>
      <c r="H3742" s="1029"/>
      <c r="I3742" s="117"/>
    </row>
    <row r="3743" spans="1:9" ht="24">
      <c r="A3743" s="3"/>
      <c r="B3743" s="3"/>
      <c r="C3743" s="1505"/>
      <c r="D3743" s="1031"/>
      <c r="E3743" s="1030"/>
      <c r="F3743" s="1034"/>
      <c r="G3743" s="1034"/>
      <c r="H3743" s="1029"/>
      <c r="I3743" s="117"/>
    </row>
    <row r="3744" spans="1:9" ht="24">
      <c r="A3744" s="3"/>
      <c r="B3744" s="3"/>
      <c r="C3744" s="1505"/>
      <c r="D3744" s="1031"/>
      <c r="E3744" s="1030"/>
      <c r="F3744" s="1034"/>
      <c r="G3744" s="1034"/>
      <c r="H3744" s="1029"/>
      <c r="I3744" s="117"/>
    </row>
    <row r="3745" spans="1:9" ht="24">
      <c r="A3745" s="3"/>
      <c r="B3745" s="3"/>
      <c r="C3745" s="1505"/>
      <c r="D3745" s="1031"/>
      <c r="E3745" s="1030"/>
      <c r="F3745" s="1034"/>
      <c r="G3745" s="1034"/>
      <c r="H3745" s="1029"/>
      <c r="I3745" s="117"/>
    </row>
    <row r="3746" spans="1:9" ht="24">
      <c r="A3746" s="3"/>
      <c r="B3746" s="3"/>
      <c r="C3746" s="1505"/>
      <c r="D3746" s="1031"/>
      <c r="E3746" s="1030"/>
      <c r="F3746" s="1034"/>
      <c r="G3746" s="1034"/>
      <c r="H3746" s="1029"/>
      <c r="I3746" s="117"/>
    </row>
    <row r="3747" spans="1:9" ht="24">
      <c r="A3747" s="3"/>
      <c r="B3747" s="3"/>
      <c r="C3747" s="1505"/>
      <c r="D3747" s="1031"/>
      <c r="E3747" s="1030"/>
      <c r="F3747" s="1034"/>
      <c r="G3747" s="1034"/>
      <c r="H3747" s="1029"/>
      <c r="I3747" s="117"/>
    </row>
    <row r="3748" spans="1:9" ht="15.75">
      <c r="A3748" s="3"/>
      <c r="B3748" s="3"/>
      <c r="C3748" s="1506"/>
      <c r="D3748" s="1031"/>
      <c r="E3748" s="1030"/>
      <c r="F3748" s="1034"/>
      <c r="G3748" s="1034"/>
      <c r="H3748" s="1029"/>
      <c r="I3748" s="1037"/>
    </row>
    <row r="3749" spans="1:9" ht="15.75">
      <c r="A3749" s="3"/>
      <c r="B3749" s="3"/>
      <c r="C3749" s="7"/>
      <c r="D3749" s="1031"/>
      <c r="E3749" s="1032"/>
      <c r="F3749" s="1039"/>
      <c r="G3749" s="1039"/>
      <c r="H3749" s="1507"/>
      <c r="I3749" s="1508"/>
    </row>
    <row r="3750" spans="1:9" ht="15.75">
      <c r="A3750" s="15"/>
      <c r="B3750" s="15"/>
      <c r="C3750" s="167"/>
      <c r="D3750" s="1043"/>
      <c r="E3750" s="169"/>
      <c r="F3750" s="170"/>
      <c r="G3750" s="170"/>
      <c r="H3750" s="171"/>
      <c r="I3750" s="167"/>
    </row>
    <row r="3752" spans="1:9" ht="18.75">
      <c r="A3752" s="1140" t="s">
        <v>12</v>
      </c>
      <c r="B3752" s="1140"/>
      <c r="C3752" s="1140"/>
      <c r="D3752" s="1141" t="s">
        <v>588</v>
      </c>
      <c r="E3752" s="1141"/>
      <c r="F3752" s="1141"/>
      <c r="G3752" s="1035" t="s">
        <v>13</v>
      </c>
      <c r="H3752" s="1035"/>
      <c r="I3752" s="1035"/>
    </row>
    <row r="3753" spans="1:9" ht="66.75" customHeight="1">
      <c r="A3753" s="1510" t="s">
        <v>855</v>
      </c>
      <c r="B3753" s="1510"/>
      <c r="C3753" s="1510"/>
      <c r="D3753" s="1510"/>
      <c r="E3753" s="1510"/>
      <c r="F3753" s="1510"/>
      <c r="G3753" s="1510"/>
      <c r="H3753" s="1510"/>
      <c r="I3753" s="1510"/>
    </row>
    <row r="3754" spans="1:9" ht="15.75">
      <c r="A3754" s="1160" t="s">
        <v>23</v>
      </c>
      <c r="B3754" s="1160"/>
      <c r="C3754" s="166">
        <v>45391</v>
      </c>
      <c r="D3754" s="10"/>
      <c r="E3754" s="1206" t="s">
        <v>21</v>
      </c>
      <c r="F3754" s="1206"/>
      <c r="G3754" s="1219"/>
      <c r="H3754" s="1219"/>
      <c r="I3754" s="1219"/>
    </row>
    <row r="3755" spans="1:9" ht="15.75">
      <c r="A3755" s="1213" t="s">
        <v>26</v>
      </c>
      <c r="B3755" s="1213"/>
      <c r="C3755" s="1036" t="s">
        <v>27</v>
      </c>
      <c r="D3755" s="12"/>
      <c r="E3755" s="1213" t="s">
        <v>20</v>
      </c>
      <c r="F3755" s="1213"/>
      <c r="G3755" s="1511">
        <v>45383</v>
      </c>
      <c r="H3755" s="1511"/>
      <c r="I3755" s="1511"/>
    </row>
    <row r="3756" spans="1:9" ht="15.75">
      <c r="A3756" s="1213" t="s">
        <v>15</v>
      </c>
      <c r="B3756" s="1213"/>
      <c r="C3756" s="1036" t="s">
        <v>17</v>
      </c>
      <c r="D3756" s="12"/>
      <c r="E3756" s="1214" t="s">
        <v>18</v>
      </c>
      <c r="F3756" s="1215"/>
      <c r="G3756" s="1184" t="s">
        <v>854</v>
      </c>
      <c r="H3756" s="1184"/>
      <c r="I3756" s="1184"/>
    </row>
    <row r="3757" spans="1:9" ht="15.75">
      <c r="A3757" s="1213" t="s">
        <v>16</v>
      </c>
      <c r="B3757" s="1213"/>
      <c r="C3757" s="1036">
        <v>90089046</v>
      </c>
      <c r="D3757" s="10"/>
      <c r="E3757" s="1206" t="s">
        <v>19</v>
      </c>
      <c r="F3757" s="1206"/>
      <c r="G3757" s="1191" t="s">
        <v>687</v>
      </c>
      <c r="H3757" s="1191"/>
      <c r="I3757" s="1191"/>
    </row>
    <row r="3758" spans="1:9" ht="15.75">
      <c r="A3758" s="1184" t="s">
        <v>0</v>
      </c>
      <c r="B3758" s="1184"/>
      <c r="C3758" s="33"/>
      <c r="D3758" s="8"/>
      <c r="E3758" s="1038" t="s">
        <v>22</v>
      </c>
      <c r="F3758" s="1036" t="s">
        <v>803</v>
      </c>
      <c r="G3758" s="1038" t="s">
        <v>179</v>
      </c>
      <c r="H3758" s="1282" t="s">
        <v>175</v>
      </c>
      <c r="I3758" s="1282"/>
    </row>
    <row r="3759" spans="1:9" ht="15.75">
      <c r="A3759" s="1151" t="s">
        <v>1</v>
      </c>
      <c r="B3759" s="1153"/>
      <c r="C3759" s="1154"/>
      <c r="D3759" s="1512" t="s">
        <v>2</v>
      </c>
      <c r="E3759" s="1512"/>
      <c r="F3759" s="1512"/>
      <c r="G3759" s="1512"/>
      <c r="H3759" s="1513" t="s">
        <v>10</v>
      </c>
      <c r="I3759" s="1513" t="s">
        <v>11</v>
      </c>
    </row>
    <row r="3760" spans="1:9" ht="15.75">
      <c r="A3760" s="1161" t="s">
        <v>3</v>
      </c>
      <c r="B3760" s="1161" t="s">
        <v>4</v>
      </c>
      <c r="C3760" s="1163" t="s">
        <v>5</v>
      </c>
      <c r="D3760" s="1401" t="s">
        <v>6</v>
      </c>
      <c r="E3760" s="1184" t="s">
        <v>7</v>
      </c>
      <c r="F3760" s="1184"/>
      <c r="G3760" s="1184"/>
      <c r="H3760" s="1513"/>
      <c r="I3760" s="1513"/>
    </row>
    <row r="3761" spans="1:9" ht="15.75">
      <c r="A3761" s="1162"/>
      <c r="B3761" s="1162"/>
      <c r="C3761" s="1164"/>
      <c r="D3761" s="1191"/>
      <c r="E3761" s="1184" t="s">
        <v>8</v>
      </c>
      <c r="F3761" s="1184"/>
      <c r="G3761" s="98" t="s">
        <v>9</v>
      </c>
      <c r="H3761" s="1513"/>
      <c r="I3761" s="1513"/>
    </row>
    <row r="3762" spans="1:9" ht="15.75">
      <c r="A3762" s="1033"/>
      <c r="B3762" s="1033"/>
      <c r="C3762" s="1036"/>
      <c r="D3762" s="1037"/>
      <c r="E3762" s="98"/>
      <c r="F3762" s="98"/>
      <c r="G3762" s="1499"/>
      <c r="H3762" s="1190"/>
      <c r="I3762" s="1500"/>
    </row>
    <row r="3763" spans="1:9" ht="15.75">
      <c r="A3763" s="3"/>
      <c r="B3763" s="3"/>
      <c r="C3763" s="1515" t="s">
        <v>856</v>
      </c>
      <c r="D3763" s="1037" t="s">
        <v>29</v>
      </c>
      <c r="E3763" s="1148" t="s">
        <v>692</v>
      </c>
      <c r="F3763" s="1283"/>
      <c r="G3763" s="1501"/>
      <c r="H3763" s="1502"/>
      <c r="I3763" s="1503"/>
    </row>
    <row r="3764" spans="1:9" ht="15.75">
      <c r="A3764" s="3"/>
      <c r="B3764" s="3"/>
      <c r="C3764" s="1505"/>
      <c r="D3764" s="29">
        <v>1</v>
      </c>
      <c r="E3764" s="1030" t="s">
        <v>665</v>
      </c>
      <c r="F3764" s="1034">
        <v>23890</v>
      </c>
      <c r="G3764" s="1034"/>
      <c r="H3764" s="1029"/>
      <c r="I3764" s="1037"/>
    </row>
    <row r="3765" spans="1:9" ht="24">
      <c r="A3765" s="3"/>
      <c r="B3765" s="3"/>
      <c r="C3765" s="1505"/>
      <c r="D3765" s="1031">
        <v>1001</v>
      </c>
      <c r="E3765" s="1030" t="s">
        <v>31</v>
      </c>
      <c r="F3765" s="1034">
        <v>2670</v>
      </c>
      <c r="G3765" s="1034"/>
      <c r="H3765" s="1029"/>
      <c r="I3765" s="117"/>
    </row>
    <row r="3766" spans="1:9" ht="24">
      <c r="A3766" s="3"/>
      <c r="B3766" s="3"/>
      <c r="C3766" s="1505"/>
      <c r="D3766" s="1031">
        <v>1210</v>
      </c>
      <c r="E3766" s="1030" t="s">
        <v>71</v>
      </c>
      <c r="F3766" s="1034">
        <v>1932</v>
      </c>
      <c r="G3766" s="1034"/>
      <c r="H3766" s="1029"/>
      <c r="I3766" s="117"/>
    </row>
    <row r="3767" spans="1:9" ht="24">
      <c r="A3767" s="3"/>
      <c r="B3767" s="3"/>
      <c r="C3767" s="1505"/>
      <c r="D3767" s="1031">
        <v>1810</v>
      </c>
      <c r="E3767" s="1030" t="s">
        <v>595</v>
      </c>
      <c r="F3767" s="1034">
        <v>28835</v>
      </c>
      <c r="G3767" s="1034"/>
      <c r="H3767" s="1029"/>
      <c r="I3767" s="117"/>
    </row>
    <row r="3768" spans="1:9" ht="24">
      <c r="A3768" s="3"/>
      <c r="B3768" s="3"/>
      <c r="C3768" s="1505"/>
      <c r="D3768" s="1031">
        <v>2378</v>
      </c>
      <c r="E3768" s="1030" t="s">
        <v>647</v>
      </c>
      <c r="F3768" s="1034">
        <v>8012</v>
      </c>
      <c r="G3768" s="1034"/>
      <c r="H3768" s="1029"/>
      <c r="I3768" s="117"/>
    </row>
    <row r="3769" spans="1:9" ht="24">
      <c r="A3769" s="3"/>
      <c r="B3769" s="3"/>
      <c r="C3769" s="1505"/>
      <c r="D3769" s="1031"/>
      <c r="E3769" s="1030"/>
      <c r="F3769" s="1034"/>
      <c r="G3769" s="1034"/>
      <c r="H3769" s="1029"/>
      <c r="I3769" s="117"/>
    </row>
    <row r="3770" spans="1:9" ht="24">
      <c r="A3770" s="3"/>
      <c r="B3770" s="3"/>
      <c r="C3770" s="1505"/>
      <c r="D3770" s="1031"/>
      <c r="E3770" s="1030"/>
      <c r="F3770" s="1034"/>
      <c r="G3770" s="1034"/>
      <c r="H3770" s="1029"/>
      <c r="I3770" s="117"/>
    </row>
    <row r="3771" spans="1:9" ht="24">
      <c r="A3771" s="3"/>
      <c r="B3771" s="3"/>
      <c r="C3771" s="1505"/>
      <c r="D3771" s="1031"/>
      <c r="E3771" s="1030"/>
      <c r="F3771" s="1034"/>
      <c r="G3771" s="1034"/>
      <c r="H3771" s="1029"/>
      <c r="I3771" s="117"/>
    </row>
    <row r="3772" spans="1:9" ht="24">
      <c r="A3772" s="3"/>
      <c r="B3772" s="3"/>
      <c r="C3772" s="1505"/>
      <c r="D3772" s="1031"/>
      <c r="E3772" s="1030"/>
      <c r="F3772" s="1034"/>
      <c r="G3772" s="1034"/>
      <c r="H3772" s="1029"/>
      <c r="I3772" s="117"/>
    </row>
    <row r="3773" spans="1:9" ht="24">
      <c r="A3773" s="3"/>
      <c r="B3773" s="3"/>
      <c r="C3773" s="1505"/>
      <c r="D3773" s="1031"/>
      <c r="E3773" s="1030"/>
      <c r="F3773" s="1034"/>
      <c r="G3773" s="1034"/>
      <c r="H3773" s="1029"/>
      <c r="I3773" s="117"/>
    </row>
    <row r="3774" spans="1:9" ht="15.75">
      <c r="A3774" s="3"/>
      <c r="B3774" s="3"/>
      <c r="C3774" s="1506"/>
      <c r="D3774" s="1031"/>
      <c r="E3774" s="1030"/>
      <c r="F3774" s="1034"/>
      <c r="G3774" s="1034"/>
      <c r="H3774" s="1029"/>
      <c r="I3774" s="1037"/>
    </row>
    <row r="3775" spans="1:9" ht="15.75">
      <c r="A3775" s="3"/>
      <c r="B3775" s="3"/>
      <c r="C3775" s="7"/>
      <c r="D3775" s="1031"/>
      <c r="E3775" s="1032"/>
      <c r="F3775" s="1039"/>
      <c r="G3775" s="1039"/>
      <c r="H3775" s="1507"/>
      <c r="I3775" s="1508"/>
    </row>
    <row r="3776" spans="1:9" ht="15.75">
      <c r="A3776" s="15"/>
      <c r="B3776" s="15"/>
      <c r="C3776" s="167"/>
      <c r="D3776" s="1043"/>
      <c r="E3776" s="169"/>
      <c r="F3776" s="170"/>
      <c r="G3776" s="170"/>
      <c r="H3776" s="171"/>
      <c r="I3776" s="167"/>
    </row>
    <row r="3778" spans="1:9" ht="18.75">
      <c r="A3778" s="1140" t="s">
        <v>12</v>
      </c>
      <c r="B3778" s="1140"/>
      <c r="C3778" s="1140"/>
      <c r="D3778" s="1141" t="s">
        <v>25</v>
      </c>
      <c r="E3778" s="1141"/>
      <c r="F3778" s="1141"/>
      <c r="G3778" s="1035" t="s">
        <v>13</v>
      </c>
      <c r="H3778" s="1035"/>
      <c r="I3778" s="1035"/>
    </row>
    <row r="3779" spans="1:9" ht="65.25" customHeight="1">
      <c r="A3779" s="1510" t="s">
        <v>729</v>
      </c>
      <c r="B3779" s="1510"/>
      <c r="C3779" s="1510"/>
      <c r="D3779" s="1510"/>
      <c r="E3779" s="1510"/>
      <c r="F3779" s="1510"/>
      <c r="G3779" s="1510"/>
      <c r="H3779" s="1510"/>
      <c r="I3779" s="1510"/>
    </row>
    <row r="3780" spans="1:9" ht="15.75">
      <c r="A3780" s="1160" t="s">
        <v>23</v>
      </c>
      <c r="B3780" s="1160"/>
      <c r="C3780" s="166">
        <v>45401</v>
      </c>
      <c r="D3780" s="10"/>
      <c r="E3780" s="1206" t="s">
        <v>21</v>
      </c>
      <c r="F3780" s="1206"/>
      <c r="G3780" s="1219"/>
      <c r="H3780" s="1219"/>
      <c r="I3780" s="1219"/>
    </row>
    <row r="3781" spans="1:9" ht="15.75">
      <c r="A3781" s="1213" t="s">
        <v>26</v>
      </c>
      <c r="B3781" s="1213"/>
      <c r="C3781" s="1080" t="s">
        <v>27</v>
      </c>
      <c r="D3781" s="12"/>
      <c r="E3781" s="1213" t="s">
        <v>20</v>
      </c>
      <c r="F3781" s="1213"/>
      <c r="G3781" s="1511">
        <v>45383</v>
      </c>
      <c r="H3781" s="1511"/>
      <c r="I3781" s="1511"/>
    </row>
    <row r="3782" spans="1:9" ht="15.75">
      <c r="A3782" s="1213" t="s">
        <v>15</v>
      </c>
      <c r="B3782" s="1213"/>
      <c r="C3782" s="1080" t="s">
        <v>17</v>
      </c>
      <c r="D3782" s="12"/>
      <c r="E3782" s="1214" t="s">
        <v>18</v>
      </c>
      <c r="F3782" s="1215"/>
      <c r="G3782" s="1184" t="s">
        <v>857</v>
      </c>
      <c r="H3782" s="1184"/>
      <c r="I3782" s="1184"/>
    </row>
    <row r="3783" spans="1:9" ht="15.75">
      <c r="A3783" s="1213" t="s">
        <v>16</v>
      </c>
      <c r="B3783" s="1213"/>
      <c r="C3783" s="1080">
        <v>90076525</v>
      </c>
      <c r="D3783" s="10"/>
      <c r="E3783" s="1206" t="s">
        <v>19</v>
      </c>
      <c r="F3783" s="1206"/>
      <c r="G3783" s="1191" t="s">
        <v>859</v>
      </c>
      <c r="H3783" s="1191"/>
      <c r="I3783" s="1191"/>
    </row>
    <row r="3784" spans="1:9" ht="15.75">
      <c r="A3784" s="1184" t="s">
        <v>0</v>
      </c>
      <c r="B3784" s="1184"/>
      <c r="C3784" s="33"/>
      <c r="D3784" s="8"/>
      <c r="E3784" s="1083" t="s">
        <v>22</v>
      </c>
      <c r="F3784" s="1080" t="s">
        <v>47</v>
      </c>
      <c r="G3784" s="1083" t="s">
        <v>179</v>
      </c>
      <c r="H3784" s="1282" t="s">
        <v>175</v>
      </c>
      <c r="I3784" s="1282"/>
    </row>
    <row r="3785" spans="1:9" ht="15.75">
      <c r="A3785" s="1151" t="s">
        <v>1</v>
      </c>
      <c r="B3785" s="1153"/>
      <c r="C3785" s="1154"/>
      <c r="D3785" s="1512" t="s">
        <v>2</v>
      </c>
      <c r="E3785" s="1512"/>
      <c r="F3785" s="1512"/>
      <c r="G3785" s="1512"/>
      <c r="H3785" s="1513" t="s">
        <v>10</v>
      </c>
      <c r="I3785" s="1513" t="s">
        <v>11</v>
      </c>
    </row>
    <row r="3786" spans="1:9" ht="15.75">
      <c r="A3786" s="1161" t="s">
        <v>3</v>
      </c>
      <c r="B3786" s="1161" t="s">
        <v>4</v>
      </c>
      <c r="C3786" s="1163" t="s">
        <v>5</v>
      </c>
      <c r="D3786" s="1401" t="s">
        <v>6</v>
      </c>
      <c r="E3786" s="1184" t="s">
        <v>7</v>
      </c>
      <c r="F3786" s="1184"/>
      <c r="G3786" s="1184"/>
      <c r="H3786" s="1513"/>
      <c r="I3786" s="1513"/>
    </row>
    <row r="3787" spans="1:9" ht="15.75">
      <c r="A3787" s="1162"/>
      <c r="B3787" s="1162"/>
      <c r="C3787" s="1164"/>
      <c r="D3787" s="1191"/>
      <c r="E3787" s="1184" t="s">
        <v>8</v>
      </c>
      <c r="F3787" s="1184"/>
      <c r="G3787" s="98" t="s">
        <v>9</v>
      </c>
      <c r="H3787" s="1513"/>
      <c r="I3787" s="1513"/>
    </row>
    <row r="3788" spans="1:9" ht="15.75">
      <c r="A3788" s="1077"/>
      <c r="B3788" s="1077"/>
      <c r="C3788" s="1080"/>
      <c r="D3788" s="1081"/>
      <c r="E3788" s="98"/>
      <c r="F3788" s="98"/>
      <c r="G3788" s="1499"/>
      <c r="H3788" s="1190"/>
      <c r="I3788" s="1500"/>
    </row>
    <row r="3789" spans="1:9" ht="15.75">
      <c r="A3789" s="3"/>
      <c r="B3789" s="3"/>
      <c r="C3789" s="1515" t="s">
        <v>858</v>
      </c>
      <c r="D3789" s="1081" t="s">
        <v>29</v>
      </c>
      <c r="E3789" s="1148" t="s">
        <v>692</v>
      </c>
      <c r="F3789" s="1283"/>
      <c r="G3789" s="1501"/>
      <c r="H3789" s="1502"/>
      <c r="I3789" s="1503"/>
    </row>
    <row r="3790" spans="1:9" ht="15.75">
      <c r="A3790" s="3"/>
      <c r="B3790" s="3"/>
      <c r="C3790" s="1505"/>
      <c r="D3790" s="29">
        <v>1</v>
      </c>
      <c r="E3790" s="1074" t="s">
        <v>665</v>
      </c>
      <c r="F3790" s="1078">
        <v>39370</v>
      </c>
      <c r="G3790" s="1078"/>
      <c r="H3790" s="1073"/>
      <c r="I3790" s="1081"/>
    </row>
    <row r="3791" spans="1:9" ht="24">
      <c r="A3791" s="3"/>
      <c r="B3791" s="3"/>
      <c r="C3791" s="1505"/>
      <c r="D3791" s="1075">
        <v>1001</v>
      </c>
      <c r="E3791" s="1074" t="s">
        <v>31</v>
      </c>
      <c r="F3791" s="1078">
        <v>4091</v>
      </c>
      <c r="G3791" s="1078"/>
      <c r="H3791" s="1073"/>
      <c r="I3791" s="117"/>
    </row>
    <row r="3792" spans="1:9" ht="24">
      <c r="A3792" s="3"/>
      <c r="B3792" s="3"/>
      <c r="C3792" s="1505"/>
      <c r="D3792" s="1075">
        <v>1210</v>
      </c>
      <c r="E3792" s="1074" t="s">
        <v>71</v>
      </c>
      <c r="F3792" s="1078">
        <v>5000</v>
      </c>
      <c r="G3792" s="1078"/>
      <c r="H3792" s="1073"/>
      <c r="I3792" s="117"/>
    </row>
    <row r="3793" spans="1:9" ht="24">
      <c r="A3793" s="3"/>
      <c r="B3793" s="3"/>
      <c r="C3793" s="1505"/>
      <c r="D3793" s="1075">
        <v>1810</v>
      </c>
      <c r="E3793" s="1074" t="s">
        <v>595</v>
      </c>
      <c r="F3793" s="1078">
        <v>47755</v>
      </c>
      <c r="G3793" s="1078"/>
      <c r="H3793" s="1073"/>
      <c r="I3793" s="117"/>
    </row>
    <row r="3794" spans="1:9" ht="24">
      <c r="A3794" s="3"/>
      <c r="B3794" s="3"/>
      <c r="C3794" s="1505"/>
      <c r="D3794" s="1075">
        <v>2363</v>
      </c>
      <c r="E3794" s="1074" t="s">
        <v>72</v>
      </c>
      <c r="F3794" s="1078">
        <v>14000</v>
      </c>
      <c r="G3794" s="1078"/>
      <c r="H3794" s="1073"/>
      <c r="I3794" s="117"/>
    </row>
    <row r="3795" spans="1:9" ht="24">
      <c r="A3795" s="3"/>
      <c r="B3795" s="3"/>
      <c r="C3795" s="1505"/>
      <c r="D3795" s="1075">
        <v>2378</v>
      </c>
      <c r="E3795" s="1074" t="s">
        <v>647</v>
      </c>
      <c r="F3795" s="1078">
        <v>12989</v>
      </c>
      <c r="G3795" s="1078"/>
      <c r="H3795" s="1073"/>
      <c r="I3795" s="117"/>
    </row>
    <row r="3796" spans="1:9" ht="24">
      <c r="A3796" s="3"/>
      <c r="B3796" s="3"/>
      <c r="C3796" s="1505"/>
      <c r="D3796" s="1075"/>
      <c r="E3796" s="1074"/>
      <c r="F3796" s="1078"/>
      <c r="G3796" s="1078"/>
      <c r="H3796" s="1073"/>
      <c r="I3796" s="117"/>
    </row>
    <row r="3797" spans="1:9" ht="24">
      <c r="A3797" s="3"/>
      <c r="B3797" s="3"/>
      <c r="C3797" s="1505"/>
      <c r="D3797" s="1075"/>
      <c r="E3797" s="1074"/>
      <c r="F3797" s="1078"/>
      <c r="G3797" s="1078"/>
      <c r="H3797" s="1073"/>
      <c r="I3797" s="117"/>
    </row>
    <row r="3798" spans="1:9" ht="24">
      <c r="A3798" s="3"/>
      <c r="B3798" s="3"/>
      <c r="C3798" s="1505"/>
      <c r="D3798" s="1075"/>
      <c r="E3798" s="1074"/>
      <c r="F3798" s="1078"/>
      <c r="G3798" s="1078"/>
      <c r="H3798" s="1073"/>
      <c r="I3798" s="117"/>
    </row>
    <row r="3799" spans="1:9" ht="24">
      <c r="A3799" s="3"/>
      <c r="B3799" s="3"/>
      <c r="C3799" s="1505"/>
      <c r="D3799" s="1075"/>
      <c r="E3799" s="1074"/>
      <c r="F3799" s="1078"/>
      <c r="G3799" s="1078"/>
      <c r="H3799" s="1073"/>
      <c r="I3799" s="117"/>
    </row>
    <row r="3800" spans="1:9" ht="15.75">
      <c r="A3800" s="3"/>
      <c r="B3800" s="3"/>
      <c r="C3800" s="1506"/>
      <c r="D3800" s="1075"/>
      <c r="E3800" s="1074"/>
      <c r="F3800" s="1078"/>
      <c r="G3800" s="1078"/>
      <c r="H3800" s="1073"/>
      <c r="I3800" s="1081"/>
    </row>
    <row r="3801" spans="1:9" ht="15.75">
      <c r="A3801" s="3"/>
      <c r="B3801" s="3"/>
      <c r="C3801" s="7"/>
      <c r="D3801" s="1075"/>
      <c r="E3801" s="1076"/>
      <c r="F3801" s="1082"/>
      <c r="G3801" s="1082"/>
      <c r="H3801" s="1507"/>
      <c r="I3801" s="1508"/>
    </row>
    <row r="3802" spans="1:9" ht="15.75">
      <c r="A3802" s="15"/>
      <c r="B3802" s="15"/>
      <c r="C3802" s="167"/>
      <c r="D3802" s="1084"/>
      <c r="E3802" s="169"/>
      <c r="F3802" s="170"/>
      <c r="G3802" s="170"/>
      <c r="H3802" s="171"/>
      <c r="I3802" s="167"/>
    </row>
    <row r="3804" spans="1:9" ht="18.75">
      <c r="A3804" s="1140" t="s">
        <v>12</v>
      </c>
      <c r="B3804" s="1140"/>
      <c r="C3804" s="1140"/>
      <c r="D3804" s="1141" t="s">
        <v>588</v>
      </c>
      <c r="E3804" s="1141"/>
      <c r="F3804" s="1141"/>
      <c r="G3804" s="1079" t="s">
        <v>13</v>
      </c>
      <c r="H3804" s="1079"/>
      <c r="I3804" s="1079"/>
    </row>
    <row r="3805" spans="1:9" ht="66.75" customHeight="1">
      <c r="A3805" s="1510" t="s">
        <v>729</v>
      </c>
      <c r="B3805" s="1510"/>
      <c r="C3805" s="1510"/>
      <c r="D3805" s="1510"/>
      <c r="E3805" s="1510"/>
      <c r="F3805" s="1510"/>
      <c r="G3805" s="1510"/>
      <c r="H3805" s="1510"/>
      <c r="I3805" s="1510"/>
    </row>
    <row r="3806" spans="1:9" ht="15.75">
      <c r="A3806" s="1160" t="s">
        <v>23</v>
      </c>
      <c r="B3806" s="1160"/>
      <c r="C3806" s="166">
        <v>45401</v>
      </c>
      <c r="D3806" s="10"/>
      <c r="E3806" s="1206" t="s">
        <v>21</v>
      </c>
      <c r="F3806" s="1206"/>
      <c r="G3806" s="1219"/>
      <c r="H3806" s="1219"/>
      <c r="I3806" s="1219"/>
    </row>
    <row r="3807" spans="1:9" ht="15.75">
      <c r="A3807" s="1213" t="s">
        <v>26</v>
      </c>
      <c r="B3807" s="1213"/>
      <c r="C3807" s="1080" t="s">
        <v>27</v>
      </c>
      <c r="D3807" s="12"/>
      <c r="E3807" s="1213" t="s">
        <v>20</v>
      </c>
      <c r="F3807" s="1213"/>
      <c r="G3807" s="1511">
        <v>45383</v>
      </c>
      <c r="H3807" s="1511"/>
      <c r="I3807" s="1511"/>
    </row>
    <row r="3808" spans="1:9" ht="15.75">
      <c r="A3808" s="1213" t="s">
        <v>15</v>
      </c>
      <c r="B3808" s="1213"/>
      <c r="C3808" s="1080" t="s">
        <v>17</v>
      </c>
      <c r="D3808" s="12"/>
      <c r="E3808" s="1214" t="s">
        <v>18</v>
      </c>
      <c r="F3808" s="1215"/>
      <c r="G3808" s="1184" t="s">
        <v>750</v>
      </c>
      <c r="H3808" s="1184"/>
      <c r="I3808" s="1184"/>
    </row>
    <row r="3809" spans="1:9" ht="15.75">
      <c r="A3809" s="1213" t="s">
        <v>16</v>
      </c>
      <c r="B3809" s="1213"/>
      <c r="C3809" s="1080">
        <v>90092056</v>
      </c>
      <c r="D3809" s="10"/>
      <c r="E3809" s="1206" t="s">
        <v>19</v>
      </c>
      <c r="F3809" s="1206"/>
      <c r="G3809" s="1191" t="s">
        <v>680</v>
      </c>
      <c r="H3809" s="1191"/>
      <c r="I3809" s="1191"/>
    </row>
    <row r="3810" spans="1:9" ht="15.75">
      <c r="A3810" s="1184" t="s">
        <v>0</v>
      </c>
      <c r="B3810" s="1184"/>
      <c r="C3810" s="33"/>
      <c r="D3810" s="8"/>
      <c r="E3810" s="1083" t="s">
        <v>22</v>
      </c>
      <c r="F3810" s="1080" t="s">
        <v>111</v>
      </c>
      <c r="G3810" s="1083" t="s">
        <v>179</v>
      </c>
      <c r="H3810" s="1282" t="s">
        <v>175</v>
      </c>
      <c r="I3810" s="1282"/>
    </row>
    <row r="3811" spans="1:9" ht="15.75">
      <c r="A3811" s="1151" t="s">
        <v>1</v>
      </c>
      <c r="B3811" s="1153"/>
      <c r="C3811" s="1154"/>
      <c r="D3811" s="1512" t="s">
        <v>2</v>
      </c>
      <c r="E3811" s="1512"/>
      <c r="F3811" s="1512"/>
      <c r="G3811" s="1512"/>
      <c r="H3811" s="1513" t="s">
        <v>10</v>
      </c>
      <c r="I3811" s="1513" t="s">
        <v>11</v>
      </c>
    </row>
    <row r="3812" spans="1:9" ht="15.75">
      <c r="A3812" s="1161" t="s">
        <v>3</v>
      </c>
      <c r="B3812" s="1161" t="s">
        <v>4</v>
      </c>
      <c r="C3812" s="1163" t="s">
        <v>5</v>
      </c>
      <c r="D3812" s="1401" t="s">
        <v>6</v>
      </c>
      <c r="E3812" s="1184" t="s">
        <v>7</v>
      </c>
      <c r="F3812" s="1184"/>
      <c r="G3812" s="1184"/>
      <c r="H3812" s="1513"/>
      <c r="I3812" s="1513"/>
    </row>
    <row r="3813" spans="1:9" ht="15.75">
      <c r="A3813" s="1162"/>
      <c r="B3813" s="1162"/>
      <c r="C3813" s="1164"/>
      <c r="D3813" s="1191"/>
      <c r="E3813" s="1184" t="s">
        <v>8</v>
      </c>
      <c r="F3813" s="1184"/>
      <c r="G3813" s="98" t="s">
        <v>9</v>
      </c>
      <c r="H3813" s="1513"/>
      <c r="I3813" s="1513"/>
    </row>
    <row r="3814" spans="1:9" ht="15.75">
      <c r="A3814" s="1077"/>
      <c r="B3814" s="1077"/>
      <c r="C3814" s="1080"/>
      <c r="D3814" s="1081"/>
      <c r="E3814" s="98"/>
      <c r="F3814" s="98"/>
      <c r="G3814" s="1499"/>
      <c r="H3814" s="1190"/>
      <c r="I3814" s="1500"/>
    </row>
    <row r="3815" spans="1:9" ht="15.75">
      <c r="A3815" s="3"/>
      <c r="B3815" s="3"/>
      <c r="C3815" s="1515" t="s">
        <v>838</v>
      </c>
      <c r="D3815" s="1081" t="s">
        <v>29</v>
      </c>
      <c r="E3815" s="1148" t="s">
        <v>692</v>
      </c>
      <c r="F3815" s="1283"/>
      <c r="G3815" s="1501"/>
      <c r="H3815" s="1502"/>
      <c r="I3815" s="1503"/>
    </row>
    <row r="3816" spans="1:9" ht="15.75">
      <c r="A3816" s="3"/>
      <c r="B3816" s="3"/>
      <c r="C3816" s="1505"/>
      <c r="D3816" s="29">
        <v>1</v>
      </c>
      <c r="E3816" s="1074" t="s">
        <v>665</v>
      </c>
      <c r="F3816" s="1078">
        <v>15980</v>
      </c>
      <c r="G3816" s="1078"/>
      <c r="H3816" s="1073"/>
      <c r="I3816" s="1081"/>
    </row>
    <row r="3817" spans="1:9" ht="24">
      <c r="A3817" s="3"/>
      <c r="B3817" s="3"/>
      <c r="C3817" s="1505"/>
      <c r="D3817" s="1075">
        <v>1001</v>
      </c>
      <c r="E3817" s="1074" t="s">
        <v>31</v>
      </c>
      <c r="F3817" s="1078">
        <v>2255</v>
      </c>
      <c r="G3817" s="1078"/>
      <c r="H3817" s="1073"/>
      <c r="I3817" s="117"/>
    </row>
    <row r="3818" spans="1:9" ht="24">
      <c r="A3818" s="3"/>
      <c r="B3818" s="3"/>
      <c r="C3818" s="1505"/>
      <c r="D3818" s="1075">
        <v>1210</v>
      </c>
      <c r="E3818" s="1074" t="s">
        <v>71</v>
      </c>
      <c r="F3818" s="1078">
        <v>1932</v>
      </c>
      <c r="G3818" s="1078"/>
      <c r="H3818" s="1073"/>
      <c r="I3818" s="117"/>
    </row>
    <row r="3819" spans="1:9" ht="24">
      <c r="A3819" s="3"/>
      <c r="B3819" s="3"/>
      <c r="C3819" s="1505"/>
      <c r="D3819" s="1075">
        <v>1810</v>
      </c>
      <c r="E3819" s="1074" t="s">
        <v>595</v>
      </c>
      <c r="F3819" s="1078">
        <v>23220</v>
      </c>
      <c r="G3819" s="1078"/>
      <c r="H3819" s="1073"/>
      <c r="I3819" s="117"/>
    </row>
    <row r="3820" spans="1:9" ht="24">
      <c r="A3820" s="3"/>
      <c r="B3820" s="3"/>
      <c r="C3820" s="1505"/>
      <c r="D3820" s="1075">
        <v>2378</v>
      </c>
      <c r="E3820" s="1074" t="s">
        <v>647</v>
      </c>
      <c r="F3820" s="1078">
        <v>5331</v>
      </c>
      <c r="G3820" s="1078"/>
      <c r="H3820" s="1073"/>
      <c r="I3820" s="117"/>
    </row>
    <row r="3821" spans="1:9" ht="24">
      <c r="A3821" s="3"/>
      <c r="B3821" s="3"/>
      <c r="C3821" s="1505"/>
      <c r="D3821" s="1075"/>
      <c r="E3821" s="1074"/>
      <c r="F3821" s="1078"/>
      <c r="G3821" s="1078"/>
      <c r="H3821" s="1073"/>
      <c r="I3821" s="117"/>
    </row>
    <row r="3822" spans="1:9" ht="24">
      <c r="A3822" s="3"/>
      <c r="B3822" s="3"/>
      <c r="C3822" s="1505"/>
      <c r="D3822" s="1075"/>
      <c r="E3822" s="1074"/>
      <c r="F3822" s="1078"/>
      <c r="G3822" s="1078"/>
      <c r="H3822" s="1073"/>
      <c r="I3822" s="117"/>
    </row>
    <row r="3823" spans="1:9" ht="24">
      <c r="A3823" s="3"/>
      <c r="B3823" s="3"/>
      <c r="C3823" s="1505"/>
      <c r="D3823" s="1075"/>
      <c r="E3823" s="1074"/>
      <c r="F3823" s="1078"/>
      <c r="G3823" s="1078"/>
      <c r="H3823" s="1073"/>
      <c r="I3823" s="117"/>
    </row>
    <row r="3824" spans="1:9" ht="24">
      <c r="A3824" s="3"/>
      <c r="B3824" s="3"/>
      <c r="C3824" s="1505"/>
      <c r="D3824" s="1075"/>
      <c r="E3824" s="1074"/>
      <c r="F3824" s="1078"/>
      <c r="G3824" s="1078"/>
      <c r="H3824" s="1073"/>
      <c r="I3824" s="117"/>
    </row>
    <row r="3825" spans="1:9" ht="24">
      <c r="A3825" s="3"/>
      <c r="B3825" s="3"/>
      <c r="C3825" s="1505"/>
      <c r="D3825" s="1075"/>
      <c r="E3825" s="1074"/>
      <c r="F3825" s="1078"/>
      <c r="G3825" s="1078"/>
      <c r="H3825" s="1073"/>
      <c r="I3825" s="117"/>
    </row>
    <row r="3826" spans="1:9" ht="15.75">
      <c r="A3826" s="3"/>
      <c r="B3826" s="3"/>
      <c r="C3826" s="1506"/>
      <c r="D3826" s="1075"/>
      <c r="E3826" s="1074"/>
      <c r="F3826" s="1078"/>
      <c r="G3826" s="1078"/>
      <c r="H3826" s="1073"/>
      <c r="I3826" s="1081"/>
    </row>
    <row r="3827" spans="1:9" ht="15.75">
      <c r="A3827" s="3"/>
      <c r="B3827" s="3"/>
      <c r="C3827" s="7"/>
      <c r="D3827" s="1075"/>
      <c r="E3827" s="1076"/>
      <c r="F3827" s="1082"/>
      <c r="G3827" s="1082"/>
      <c r="H3827" s="1507"/>
      <c r="I3827" s="1508"/>
    </row>
    <row r="3828" spans="1:9" ht="15.75">
      <c r="A3828" s="15"/>
      <c r="B3828" s="15"/>
      <c r="C3828" s="167"/>
      <c r="D3828" s="1084"/>
      <c r="E3828" s="169"/>
      <c r="F3828" s="170"/>
      <c r="G3828" s="170"/>
      <c r="H3828" s="171"/>
      <c r="I3828" s="167"/>
    </row>
    <row r="3830" spans="1:9" ht="18.75">
      <c r="A3830" s="1140" t="s">
        <v>12</v>
      </c>
      <c r="B3830" s="1140"/>
      <c r="C3830" s="1140"/>
      <c r="D3830" s="1141" t="s">
        <v>588</v>
      </c>
      <c r="E3830" s="1141"/>
      <c r="F3830" s="1141"/>
      <c r="G3830" s="1079" t="s">
        <v>13</v>
      </c>
      <c r="H3830" s="1079"/>
      <c r="I3830" s="1079"/>
    </row>
    <row r="3831" spans="1:9" ht="64.5" customHeight="1">
      <c r="A3831" s="1510" t="s">
        <v>729</v>
      </c>
      <c r="B3831" s="1510"/>
      <c r="C3831" s="1510"/>
      <c r="D3831" s="1510"/>
      <c r="E3831" s="1510"/>
      <c r="F3831" s="1510"/>
      <c r="G3831" s="1510"/>
      <c r="H3831" s="1510"/>
      <c r="I3831" s="1510"/>
    </row>
    <row r="3832" spans="1:9" ht="15.75">
      <c r="A3832" s="1160" t="s">
        <v>23</v>
      </c>
      <c r="B3832" s="1160"/>
      <c r="C3832" s="166">
        <v>45401</v>
      </c>
      <c r="D3832" s="10"/>
      <c r="E3832" s="1206" t="s">
        <v>21</v>
      </c>
      <c r="F3832" s="1206"/>
      <c r="G3832" s="1219"/>
      <c r="H3832" s="1219"/>
      <c r="I3832" s="1219"/>
    </row>
    <row r="3833" spans="1:9" ht="15.75">
      <c r="A3833" s="1213" t="s">
        <v>26</v>
      </c>
      <c r="B3833" s="1213"/>
      <c r="C3833" s="1092" t="s">
        <v>27</v>
      </c>
      <c r="D3833" s="12"/>
      <c r="E3833" s="1213" t="s">
        <v>20</v>
      </c>
      <c r="F3833" s="1213"/>
      <c r="G3833" s="1511">
        <v>45383</v>
      </c>
      <c r="H3833" s="1511"/>
      <c r="I3833" s="1511"/>
    </row>
    <row r="3834" spans="1:9" ht="15.75">
      <c r="A3834" s="1213" t="s">
        <v>15</v>
      </c>
      <c r="B3834" s="1213"/>
      <c r="C3834" s="1092" t="s">
        <v>17</v>
      </c>
      <c r="D3834" s="12"/>
      <c r="E3834" s="1214" t="s">
        <v>18</v>
      </c>
      <c r="F3834" s="1215"/>
      <c r="G3834" s="1184" t="s">
        <v>860</v>
      </c>
      <c r="H3834" s="1184"/>
      <c r="I3834" s="1184"/>
    </row>
    <row r="3835" spans="1:9" ht="15.75">
      <c r="A3835" s="1213" t="s">
        <v>16</v>
      </c>
      <c r="B3835" s="1213"/>
      <c r="C3835" s="1092">
        <v>90041839</v>
      </c>
      <c r="D3835" s="10"/>
      <c r="E3835" s="1206" t="s">
        <v>19</v>
      </c>
      <c r="F3835" s="1206"/>
      <c r="G3835" s="1191" t="s">
        <v>722</v>
      </c>
      <c r="H3835" s="1191"/>
      <c r="I3835" s="1191"/>
    </row>
    <row r="3836" spans="1:9" ht="15.75">
      <c r="A3836" s="1184" t="s">
        <v>0</v>
      </c>
      <c r="B3836" s="1184"/>
      <c r="C3836" s="33"/>
      <c r="D3836" s="8"/>
      <c r="E3836" s="1094" t="s">
        <v>22</v>
      </c>
      <c r="F3836" s="1092" t="s">
        <v>47</v>
      </c>
      <c r="G3836" s="1094" t="s">
        <v>179</v>
      </c>
      <c r="H3836" s="1282" t="s">
        <v>175</v>
      </c>
      <c r="I3836" s="1282"/>
    </row>
    <row r="3837" spans="1:9" ht="15.75">
      <c r="A3837" s="1151" t="s">
        <v>1</v>
      </c>
      <c r="B3837" s="1153"/>
      <c r="C3837" s="1154"/>
      <c r="D3837" s="1512" t="s">
        <v>2</v>
      </c>
      <c r="E3837" s="1512"/>
      <c r="F3837" s="1512"/>
      <c r="G3837" s="1512"/>
      <c r="H3837" s="1513" t="s">
        <v>10</v>
      </c>
      <c r="I3837" s="1513" t="s">
        <v>11</v>
      </c>
    </row>
    <row r="3838" spans="1:9" ht="15.75">
      <c r="A3838" s="1161" t="s">
        <v>3</v>
      </c>
      <c r="B3838" s="1161" t="s">
        <v>4</v>
      </c>
      <c r="C3838" s="1163" t="s">
        <v>5</v>
      </c>
      <c r="D3838" s="1401" t="s">
        <v>6</v>
      </c>
      <c r="E3838" s="1184" t="s">
        <v>7</v>
      </c>
      <c r="F3838" s="1184"/>
      <c r="G3838" s="1184"/>
      <c r="H3838" s="1513"/>
      <c r="I3838" s="1513"/>
    </row>
    <row r="3839" spans="1:9" ht="15.75">
      <c r="A3839" s="1162"/>
      <c r="B3839" s="1162"/>
      <c r="C3839" s="1164"/>
      <c r="D3839" s="1191"/>
      <c r="E3839" s="1184" t="s">
        <v>8</v>
      </c>
      <c r="F3839" s="1184"/>
      <c r="G3839" s="98" t="s">
        <v>9</v>
      </c>
      <c r="H3839" s="1513"/>
      <c r="I3839" s="1513"/>
    </row>
    <row r="3840" spans="1:9" ht="15.75">
      <c r="A3840" s="1089"/>
      <c r="B3840" s="1089"/>
      <c r="C3840" s="1092"/>
      <c r="D3840" s="1093"/>
      <c r="E3840" s="98"/>
      <c r="F3840" s="98"/>
      <c r="G3840" s="1499"/>
      <c r="H3840" s="1190"/>
      <c r="I3840" s="1500"/>
    </row>
    <row r="3841" spans="1:9" ht="15.75">
      <c r="A3841" s="3"/>
      <c r="B3841" s="3"/>
      <c r="C3841" s="1514" t="s">
        <v>822</v>
      </c>
      <c r="D3841" s="1093" t="s">
        <v>29</v>
      </c>
      <c r="E3841" s="1148" t="s">
        <v>692</v>
      </c>
      <c r="F3841" s="1283"/>
      <c r="G3841" s="1501"/>
      <c r="H3841" s="1502"/>
      <c r="I3841" s="1503"/>
    </row>
    <row r="3842" spans="1:9" ht="15.75">
      <c r="A3842" s="3"/>
      <c r="B3842" s="3"/>
      <c r="C3842" s="1505"/>
      <c r="D3842" s="29">
        <v>1</v>
      </c>
      <c r="E3842" s="1086" t="s">
        <v>665</v>
      </c>
      <c r="F3842" s="1090">
        <v>43890</v>
      </c>
      <c r="G3842" s="1090"/>
      <c r="H3842" s="1085"/>
      <c r="I3842" s="1093"/>
    </row>
    <row r="3843" spans="1:9" ht="24">
      <c r="A3843" s="3"/>
      <c r="B3843" s="3"/>
      <c r="C3843" s="1505"/>
      <c r="D3843" s="1087">
        <v>1001</v>
      </c>
      <c r="E3843" s="1086" t="s">
        <v>31</v>
      </c>
      <c r="F3843" s="1090">
        <v>4091</v>
      </c>
      <c r="G3843" s="1090"/>
      <c r="H3843" s="1085"/>
      <c r="I3843" s="117"/>
    </row>
    <row r="3844" spans="1:9" ht="24">
      <c r="A3844" s="3"/>
      <c r="B3844" s="3"/>
      <c r="C3844" s="1505"/>
      <c r="D3844" s="1087">
        <v>1210</v>
      </c>
      <c r="E3844" s="1086" t="s">
        <v>71</v>
      </c>
      <c r="F3844" s="1090">
        <v>5000</v>
      </c>
      <c r="G3844" s="1090"/>
      <c r="H3844" s="1085"/>
      <c r="I3844" s="117"/>
    </row>
    <row r="3845" spans="1:9" ht="24">
      <c r="A3845" s="3"/>
      <c r="B3845" s="3"/>
      <c r="C3845" s="1505"/>
      <c r="D3845" s="1098">
        <v>1810</v>
      </c>
      <c r="E3845" s="1097" t="s">
        <v>595</v>
      </c>
      <c r="F3845" s="1099">
        <v>50015</v>
      </c>
      <c r="G3845" s="1090"/>
      <c r="H3845" s="1085"/>
      <c r="I3845" s="117"/>
    </row>
    <row r="3846" spans="1:9" ht="24">
      <c r="A3846" s="3"/>
      <c r="B3846" s="3"/>
      <c r="C3846" s="1505"/>
      <c r="D3846" s="1098">
        <v>2363</v>
      </c>
      <c r="E3846" s="1097" t="s">
        <v>72</v>
      </c>
      <c r="F3846" s="1099">
        <v>14000</v>
      </c>
      <c r="G3846" s="1090"/>
      <c r="H3846" s="1085"/>
      <c r="I3846" s="117"/>
    </row>
    <row r="3847" spans="1:9" ht="24">
      <c r="A3847" s="3"/>
      <c r="B3847" s="3"/>
      <c r="C3847" s="1505"/>
      <c r="D3847" s="1098">
        <v>2379</v>
      </c>
      <c r="E3847" s="1097" t="s">
        <v>647</v>
      </c>
      <c r="F3847" s="1099">
        <v>14571</v>
      </c>
      <c r="G3847" s="1090"/>
      <c r="H3847" s="1085"/>
      <c r="I3847" s="117"/>
    </row>
    <row r="3848" spans="1:9" ht="24">
      <c r="A3848" s="3"/>
      <c r="B3848" s="3"/>
      <c r="C3848" s="1505"/>
      <c r="D3848" s="1087"/>
      <c r="E3848" s="1086"/>
      <c r="F3848" s="1090"/>
      <c r="G3848" s="1090"/>
      <c r="H3848" s="1085"/>
      <c r="I3848" s="117"/>
    </row>
    <row r="3849" spans="1:9" ht="24">
      <c r="A3849" s="3"/>
      <c r="B3849" s="3"/>
      <c r="C3849" s="1505"/>
      <c r="D3849" s="1087"/>
      <c r="E3849" s="1086"/>
      <c r="F3849" s="1090"/>
      <c r="G3849" s="1090"/>
      <c r="H3849" s="1085"/>
      <c r="I3849" s="117"/>
    </row>
    <row r="3850" spans="1:9" ht="24">
      <c r="A3850" s="3"/>
      <c r="B3850" s="3"/>
      <c r="C3850" s="1505"/>
      <c r="D3850" s="1087"/>
      <c r="E3850" s="1086"/>
      <c r="F3850" s="1090"/>
      <c r="G3850" s="1090"/>
      <c r="H3850" s="1085"/>
      <c r="I3850" s="117"/>
    </row>
    <row r="3851" spans="1:9" ht="24">
      <c r="A3851" s="3"/>
      <c r="B3851" s="3"/>
      <c r="C3851" s="1505"/>
      <c r="D3851" s="1087"/>
      <c r="E3851" s="1086"/>
      <c r="F3851" s="1090"/>
      <c r="G3851" s="1090"/>
      <c r="H3851" s="1085"/>
      <c r="I3851" s="117"/>
    </row>
    <row r="3852" spans="1:9" ht="15.75">
      <c r="A3852" s="3"/>
      <c r="B3852" s="3"/>
      <c r="C3852" s="1506"/>
      <c r="D3852" s="1087"/>
      <c r="E3852" s="1086"/>
      <c r="F3852" s="1090"/>
      <c r="G3852" s="1090"/>
      <c r="H3852" s="1085"/>
      <c r="I3852" s="1093"/>
    </row>
    <row r="3853" spans="1:9" ht="15.75">
      <c r="A3853" s="3"/>
      <c r="B3853" s="3"/>
      <c r="C3853" s="7"/>
      <c r="D3853" s="1087"/>
      <c r="E3853" s="1088"/>
      <c r="F3853" s="1095"/>
      <c r="G3853" s="1095"/>
      <c r="H3853" s="1507"/>
      <c r="I3853" s="1508"/>
    </row>
    <row r="3854" spans="1:9" ht="15.75">
      <c r="A3854" s="15"/>
      <c r="B3854" s="15"/>
      <c r="C3854" s="167"/>
      <c r="D3854" s="1096"/>
      <c r="E3854" s="169"/>
      <c r="F3854" s="170"/>
      <c r="G3854" s="170"/>
      <c r="H3854" s="171"/>
      <c r="I3854" s="167"/>
    </row>
    <row r="3856" spans="1:9" ht="18.75">
      <c r="A3856" s="1140" t="s">
        <v>12</v>
      </c>
      <c r="B3856" s="1140"/>
      <c r="C3856" s="1140"/>
      <c r="D3856" s="1141" t="s">
        <v>588</v>
      </c>
      <c r="E3856" s="1141"/>
      <c r="F3856" s="1141"/>
      <c r="G3856" s="1091" t="s">
        <v>13</v>
      </c>
      <c r="H3856" s="1091"/>
      <c r="I3856" s="1091"/>
    </row>
    <row r="3858" spans="1:9" ht="66.75" customHeight="1">
      <c r="A3858" s="1510" t="s">
        <v>729</v>
      </c>
      <c r="B3858" s="1510"/>
      <c r="C3858" s="1510"/>
      <c r="D3858" s="1510"/>
      <c r="E3858" s="1510"/>
      <c r="F3858" s="1510"/>
      <c r="G3858" s="1510"/>
      <c r="H3858" s="1510"/>
      <c r="I3858" s="1510"/>
    </row>
    <row r="3859" spans="1:9" ht="15.75">
      <c r="A3859" s="1160" t="s">
        <v>23</v>
      </c>
      <c r="B3859" s="1160"/>
      <c r="C3859" s="166">
        <v>45404</v>
      </c>
      <c r="D3859" s="10"/>
      <c r="E3859" s="1206" t="s">
        <v>21</v>
      </c>
      <c r="F3859" s="1206"/>
      <c r="G3859" s="1219"/>
      <c r="H3859" s="1219"/>
      <c r="I3859" s="1219"/>
    </row>
    <row r="3860" spans="1:9" ht="15.75">
      <c r="A3860" s="1213" t="s">
        <v>26</v>
      </c>
      <c r="B3860" s="1213"/>
      <c r="C3860" s="1107" t="s">
        <v>27</v>
      </c>
      <c r="D3860" s="12"/>
      <c r="E3860" s="1213" t="s">
        <v>20</v>
      </c>
      <c r="F3860" s="1213"/>
      <c r="G3860" s="1511">
        <v>45383</v>
      </c>
      <c r="H3860" s="1511"/>
      <c r="I3860" s="1511"/>
    </row>
    <row r="3861" spans="1:9" ht="15.75">
      <c r="A3861" s="1213" t="s">
        <v>15</v>
      </c>
      <c r="B3861" s="1213"/>
      <c r="C3861" s="1107" t="s">
        <v>17</v>
      </c>
      <c r="D3861" s="12"/>
      <c r="E3861" s="1214" t="s">
        <v>18</v>
      </c>
      <c r="F3861" s="1215"/>
      <c r="G3861" s="1184" t="s">
        <v>869</v>
      </c>
      <c r="H3861" s="1184"/>
      <c r="I3861" s="1184"/>
    </row>
    <row r="3862" spans="1:9" ht="15.75">
      <c r="A3862" s="1213" t="s">
        <v>16</v>
      </c>
      <c r="B3862" s="1213"/>
      <c r="C3862" s="1107">
        <v>90067144</v>
      </c>
      <c r="D3862" s="10"/>
      <c r="E3862" s="1206" t="s">
        <v>19</v>
      </c>
      <c r="F3862" s="1206"/>
      <c r="G3862" s="1191" t="s">
        <v>722</v>
      </c>
      <c r="H3862" s="1191"/>
      <c r="I3862" s="1191"/>
    </row>
    <row r="3863" spans="1:9" ht="15.75">
      <c r="A3863" s="1184" t="s">
        <v>0</v>
      </c>
      <c r="B3863" s="1184"/>
      <c r="C3863" s="33"/>
      <c r="D3863" s="8"/>
      <c r="E3863" s="1109" t="s">
        <v>22</v>
      </c>
      <c r="F3863" s="1107" t="s">
        <v>47</v>
      </c>
      <c r="G3863" s="1109" t="s">
        <v>179</v>
      </c>
      <c r="H3863" s="1282" t="s">
        <v>175</v>
      </c>
      <c r="I3863" s="1282"/>
    </row>
    <row r="3864" spans="1:9" ht="15.75">
      <c r="A3864" s="1151" t="s">
        <v>1</v>
      </c>
      <c r="B3864" s="1153"/>
      <c r="C3864" s="1154"/>
      <c r="D3864" s="1512" t="s">
        <v>2</v>
      </c>
      <c r="E3864" s="1512"/>
      <c r="F3864" s="1512"/>
      <c r="G3864" s="1512"/>
      <c r="H3864" s="1513" t="s">
        <v>10</v>
      </c>
      <c r="I3864" s="1513" t="s">
        <v>11</v>
      </c>
    </row>
    <row r="3865" spans="1:9" ht="15.75">
      <c r="A3865" s="1161" t="s">
        <v>3</v>
      </c>
      <c r="B3865" s="1161" t="s">
        <v>4</v>
      </c>
      <c r="C3865" s="1163" t="s">
        <v>5</v>
      </c>
      <c r="D3865" s="1401" t="s">
        <v>6</v>
      </c>
      <c r="E3865" s="1184" t="s">
        <v>7</v>
      </c>
      <c r="F3865" s="1184"/>
      <c r="G3865" s="1184"/>
      <c r="H3865" s="1513"/>
      <c r="I3865" s="1513"/>
    </row>
    <row r="3866" spans="1:9" ht="15.75">
      <c r="A3866" s="1162"/>
      <c r="B3866" s="1162"/>
      <c r="C3866" s="1164"/>
      <c r="D3866" s="1191"/>
      <c r="E3866" s="1184" t="s">
        <v>8</v>
      </c>
      <c r="F3866" s="1184"/>
      <c r="G3866" s="98" t="s">
        <v>9</v>
      </c>
      <c r="H3866" s="1513"/>
      <c r="I3866" s="1513"/>
    </row>
    <row r="3867" spans="1:9" ht="15.75">
      <c r="A3867" s="1104"/>
      <c r="B3867" s="1104"/>
      <c r="C3867" s="1107"/>
      <c r="D3867" s="1108"/>
      <c r="E3867" s="98"/>
      <c r="F3867" s="98"/>
      <c r="G3867" s="1499"/>
      <c r="H3867" s="1190"/>
      <c r="I3867" s="1500"/>
    </row>
    <row r="3868" spans="1:9" ht="15.75">
      <c r="A3868" s="3"/>
      <c r="B3868" s="3"/>
      <c r="C3868" s="1514" t="s">
        <v>870</v>
      </c>
      <c r="D3868" s="1108" t="s">
        <v>29</v>
      </c>
      <c r="E3868" s="1148" t="s">
        <v>692</v>
      </c>
      <c r="F3868" s="1283"/>
      <c r="G3868" s="1501"/>
      <c r="H3868" s="1502"/>
      <c r="I3868" s="1503"/>
    </row>
    <row r="3869" spans="1:9" ht="15.75">
      <c r="A3869" s="3"/>
      <c r="B3869" s="3"/>
      <c r="C3869" s="1505"/>
      <c r="D3869" s="29">
        <v>1</v>
      </c>
      <c r="E3869" s="1101" t="s">
        <v>665</v>
      </c>
      <c r="F3869" s="1105">
        <v>30330</v>
      </c>
      <c r="G3869" s="1105"/>
      <c r="H3869" s="1100"/>
      <c r="I3869" s="1108"/>
    </row>
    <row r="3870" spans="1:9" ht="24">
      <c r="A3870" s="3"/>
      <c r="B3870" s="3"/>
      <c r="C3870" s="1505"/>
      <c r="D3870" s="1102">
        <v>1001</v>
      </c>
      <c r="E3870" s="1101" t="s">
        <v>31</v>
      </c>
      <c r="F3870" s="1105">
        <v>4091</v>
      </c>
      <c r="G3870" s="1105"/>
      <c r="H3870" s="1100"/>
      <c r="I3870" s="117"/>
    </row>
    <row r="3871" spans="1:9" ht="24">
      <c r="A3871" s="3"/>
      <c r="B3871" s="3"/>
      <c r="C3871" s="1505"/>
      <c r="D3871" s="1102">
        <v>1210</v>
      </c>
      <c r="E3871" s="1101" t="s">
        <v>71</v>
      </c>
      <c r="F3871" s="1105">
        <v>5000</v>
      </c>
      <c r="G3871" s="1105"/>
      <c r="H3871" s="1100"/>
      <c r="I3871" s="117"/>
    </row>
    <row r="3872" spans="1:9" ht="24">
      <c r="A3872" s="3"/>
      <c r="B3872" s="3"/>
      <c r="C3872" s="1505"/>
      <c r="D3872" s="1102">
        <v>1810</v>
      </c>
      <c r="E3872" s="1101" t="s">
        <v>595</v>
      </c>
      <c r="F3872" s="1105">
        <v>43235</v>
      </c>
      <c r="G3872" s="1105"/>
      <c r="H3872" s="1100"/>
      <c r="I3872" s="117"/>
    </row>
    <row r="3873" spans="1:9" ht="24">
      <c r="A3873" s="3"/>
      <c r="B3873" s="3"/>
      <c r="C3873" s="1505"/>
      <c r="D3873" s="1102">
        <v>2363</v>
      </c>
      <c r="E3873" s="1101" t="s">
        <v>72</v>
      </c>
      <c r="F3873" s="1105">
        <v>14000</v>
      </c>
      <c r="G3873" s="1105"/>
      <c r="H3873" s="1100"/>
      <c r="I3873" s="117"/>
    </row>
    <row r="3874" spans="1:9" ht="24">
      <c r="A3874" s="3"/>
      <c r="B3874" s="3"/>
      <c r="C3874" s="1505"/>
      <c r="D3874" s="1102">
        <v>2379</v>
      </c>
      <c r="E3874" s="1101" t="s">
        <v>647</v>
      </c>
      <c r="F3874" s="1105">
        <v>9825</v>
      </c>
      <c r="G3874" s="1105"/>
      <c r="H3874" s="1100"/>
      <c r="I3874" s="117"/>
    </row>
    <row r="3875" spans="1:9" ht="24">
      <c r="A3875" s="3"/>
      <c r="B3875" s="3"/>
      <c r="C3875" s="1505"/>
      <c r="D3875" s="1102"/>
      <c r="E3875" s="1101"/>
      <c r="F3875" s="1105"/>
      <c r="G3875" s="1105"/>
      <c r="H3875" s="1100"/>
      <c r="I3875" s="117"/>
    </row>
    <row r="3876" spans="1:9" ht="24">
      <c r="A3876" s="3"/>
      <c r="B3876" s="3"/>
      <c r="C3876" s="1505"/>
      <c r="D3876" s="1102"/>
      <c r="E3876" s="1101"/>
      <c r="F3876" s="1105"/>
      <c r="G3876" s="1105"/>
      <c r="H3876" s="1100"/>
      <c r="I3876" s="117"/>
    </row>
    <row r="3877" spans="1:9" ht="24">
      <c r="A3877" s="3"/>
      <c r="B3877" s="3"/>
      <c r="C3877" s="1505"/>
      <c r="D3877" s="1102"/>
      <c r="E3877" s="1101"/>
      <c r="F3877" s="1105"/>
      <c r="G3877" s="1105"/>
      <c r="H3877" s="1100"/>
      <c r="I3877" s="117"/>
    </row>
    <row r="3878" spans="1:9" ht="24">
      <c r="A3878" s="3"/>
      <c r="B3878" s="3"/>
      <c r="C3878" s="1505"/>
      <c r="D3878" s="1102"/>
      <c r="E3878" s="1101"/>
      <c r="F3878" s="1105"/>
      <c r="G3878" s="1105"/>
      <c r="H3878" s="1100"/>
      <c r="I3878" s="117"/>
    </row>
    <row r="3879" spans="1:9" ht="15.75">
      <c r="A3879" s="3"/>
      <c r="B3879" s="3"/>
      <c r="C3879" s="1506"/>
      <c r="D3879" s="1102"/>
      <c r="E3879" s="1101"/>
      <c r="F3879" s="1105"/>
      <c r="G3879" s="1105"/>
      <c r="H3879" s="1100"/>
      <c r="I3879" s="1108"/>
    </row>
    <row r="3880" spans="1:9" ht="15.75">
      <c r="A3880" s="3"/>
      <c r="B3880" s="3"/>
      <c r="C3880" s="7"/>
      <c r="D3880" s="1102"/>
      <c r="E3880" s="1103"/>
      <c r="F3880" s="1110"/>
      <c r="G3880" s="1110"/>
      <c r="H3880" s="1507"/>
      <c r="I3880" s="1508"/>
    </row>
    <row r="3881" spans="1:9" ht="15.75">
      <c r="A3881" s="15"/>
      <c r="B3881" s="15"/>
      <c r="C3881" s="167"/>
      <c r="D3881" s="1111"/>
      <c r="E3881" s="169"/>
      <c r="F3881" s="170"/>
      <c r="G3881" s="170"/>
      <c r="H3881" s="171"/>
      <c r="I3881" s="167"/>
    </row>
    <row r="3883" spans="1:9" ht="18.75">
      <c r="A3883" s="1140" t="s">
        <v>12</v>
      </c>
      <c r="B3883" s="1140"/>
      <c r="C3883" s="1140"/>
      <c r="D3883" s="1141" t="s">
        <v>588</v>
      </c>
      <c r="E3883" s="1141"/>
      <c r="F3883" s="1141"/>
      <c r="G3883" s="1106" t="s">
        <v>13</v>
      </c>
      <c r="H3883" s="1106"/>
      <c r="I3883" s="1106"/>
    </row>
    <row r="3884" spans="1:9" ht="67.5" customHeight="1">
      <c r="A3884" s="1510" t="s">
        <v>729</v>
      </c>
      <c r="B3884" s="1510"/>
      <c r="C3884" s="1510"/>
      <c r="D3884" s="1510"/>
      <c r="E3884" s="1510"/>
      <c r="F3884" s="1510"/>
      <c r="G3884" s="1510"/>
      <c r="H3884" s="1510"/>
      <c r="I3884" s="1510"/>
    </row>
    <row r="3885" spans="1:9" ht="15.75">
      <c r="A3885" s="1160" t="s">
        <v>23</v>
      </c>
      <c r="B3885" s="1160"/>
      <c r="C3885" s="166">
        <v>45423</v>
      </c>
      <c r="D3885" s="10"/>
      <c r="E3885" s="1206" t="s">
        <v>21</v>
      </c>
      <c r="F3885" s="1206"/>
      <c r="G3885" s="1219"/>
      <c r="H3885" s="1219"/>
      <c r="I3885" s="1219"/>
    </row>
    <row r="3886" spans="1:9" ht="15.75">
      <c r="A3886" s="1213" t="s">
        <v>26</v>
      </c>
      <c r="B3886" s="1213"/>
      <c r="C3886" s="1119" t="s">
        <v>27</v>
      </c>
      <c r="D3886" s="12"/>
      <c r="E3886" s="1213" t="s">
        <v>20</v>
      </c>
      <c r="F3886" s="1213"/>
      <c r="G3886" s="1511">
        <v>45413</v>
      </c>
      <c r="H3886" s="1511"/>
      <c r="I3886" s="1511"/>
    </row>
    <row r="3887" spans="1:9" ht="15.75">
      <c r="A3887" s="1213" t="s">
        <v>15</v>
      </c>
      <c r="B3887" s="1213"/>
      <c r="C3887" s="1119" t="s">
        <v>17</v>
      </c>
      <c r="D3887" s="12"/>
      <c r="E3887" s="1214" t="s">
        <v>18</v>
      </c>
      <c r="F3887" s="1215"/>
      <c r="G3887" s="1184" t="s">
        <v>872</v>
      </c>
      <c r="H3887" s="1184"/>
      <c r="I3887" s="1184"/>
    </row>
    <row r="3888" spans="1:9" ht="15.75">
      <c r="A3888" s="1213" t="s">
        <v>16</v>
      </c>
      <c r="B3888" s="1213"/>
      <c r="C3888" s="1119">
        <v>90087166</v>
      </c>
      <c r="D3888" s="10"/>
      <c r="E3888" s="1206" t="s">
        <v>19</v>
      </c>
      <c r="F3888" s="1206"/>
      <c r="G3888" s="1191" t="s">
        <v>873</v>
      </c>
      <c r="H3888" s="1191"/>
      <c r="I3888" s="1191"/>
    </row>
    <row r="3889" spans="1:9" ht="15.75">
      <c r="A3889" s="1184" t="s">
        <v>0</v>
      </c>
      <c r="B3889" s="1184"/>
      <c r="C3889" s="33"/>
      <c r="D3889" s="8"/>
      <c r="E3889" s="1121" t="s">
        <v>22</v>
      </c>
      <c r="F3889" s="1119" t="s">
        <v>423</v>
      </c>
      <c r="G3889" s="1121" t="s">
        <v>179</v>
      </c>
      <c r="H3889" s="1282" t="s">
        <v>175</v>
      </c>
      <c r="I3889" s="1282"/>
    </row>
    <row r="3890" spans="1:9" ht="15.75">
      <c r="A3890" s="1151" t="s">
        <v>1</v>
      </c>
      <c r="B3890" s="1153"/>
      <c r="C3890" s="1154"/>
      <c r="D3890" s="1512" t="s">
        <v>2</v>
      </c>
      <c r="E3890" s="1512"/>
      <c r="F3890" s="1512"/>
      <c r="G3890" s="1512"/>
      <c r="H3890" s="1513" t="s">
        <v>10</v>
      </c>
      <c r="I3890" s="1513" t="s">
        <v>11</v>
      </c>
    </row>
    <row r="3891" spans="1:9" ht="15.75">
      <c r="A3891" s="1161" t="s">
        <v>3</v>
      </c>
      <c r="B3891" s="1161" t="s">
        <v>4</v>
      </c>
      <c r="C3891" s="1163" t="s">
        <v>5</v>
      </c>
      <c r="D3891" s="1401" t="s">
        <v>6</v>
      </c>
      <c r="E3891" s="1184" t="s">
        <v>7</v>
      </c>
      <c r="F3891" s="1184"/>
      <c r="G3891" s="1184"/>
      <c r="H3891" s="1513"/>
      <c r="I3891" s="1513"/>
    </row>
    <row r="3892" spans="1:9" ht="15.75">
      <c r="A3892" s="1162"/>
      <c r="B3892" s="1162"/>
      <c r="C3892" s="1164"/>
      <c r="D3892" s="1191"/>
      <c r="E3892" s="1184" t="s">
        <v>8</v>
      </c>
      <c r="F3892" s="1184"/>
      <c r="G3892" s="98" t="s">
        <v>9</v>
      </c>
      <c r="H3892" s="1513"/>
      <c r="I3892" s="1513"/>
    </row>
    <row r="3893" spans="1:9" ht="15.75">
      <c r="A3893" s="1116"/>
      <c r="B3893" s="1116"/>
      <c r="C3893" s="1119"/>
      <c r="D3893" s="1120"/>
      <c r="E3893" s="98"/>
      <c r="F3893" s="98"/>
      <c r="G3893" s="1499"/>
      <c r="H3893" s="1190"/>
      <c r="I3893" s="1500"/>
    </row>
    <row r="3894" spans="1:9" ht="15.75">
      <c r="A3894" s="3"/>
      <c r="B3894" s="3"/>
      <c r="C3894" s="1504" t="s">
        <v>882</v>
      </c>
      <c r="D3894" s="1120"/>
      <c r="E3894" s="1148"/>
      <c r="F3894" s="1283"/>
      <c r="G3894" s="1501"/>
      <c r="H3894" s="1502"/>
      <c r="I3894" s="1503"/>
    </row>
    <row r="3895" spans="1:9" ht="15.75">
      <c r="A3895" s="3"/>
      <c r="B3895" s="3"/>
      <c r="C3895" s="1505"/>
      <c r="D3895" s="29"/>
      <c r="E3895" s="1113"/>
      <c r="F3895" s="1117"/>
      <c r="G3895" s="1117"/>
      <c r="H3895" s="1112"/>
      <c r="I3895" s="1120"/>
    </row>
    <row r="3896" spans="1:9" ht="24">
      <c r="A3896" s="3"/>
      <c r="B3896" s="3"/>
      <c r="C3896" s="1505"/>
      <c r="D3896" s="1114"/>
      <c r="E3896" s="1113"/>
      <c r="F3896" s="1117"/>
      <c r="G3896" s="1117"/>
      <c r="H3896" s="1112"/>
      <c r="I3896" s="117"/>
    </row>
    <row r="3897" spans="1:9" ht="24" customHeight="1">
      <c r="A3897" s="3"/>
      <c r="B3897" s="3"/>
      <c r="C3897" s="1505"/>
      <c r="D3897" s="1114">
        <v>1540</v>
      </c>
      <c r="E3897" s="1113" t="s">
        <v>611</v>
      </c>
      <c r="F3897" s="1509" t="s">
        <v>874</v>
      </c>
      <c r="G3897" s="1242"/>
      <c r="H3897" s="1123" t="s">
        <v>877</v>
      </c>
      <c r="I3897" s="117"/>
    </row>
    <row r="3898" spans="1:9" ht="24">
      <c r="A3898" s="3"/>
      <c r="B3898" s="3"/>
      <c r="C3898" s="1505"/>
      <c r="D3898" s="1114"/>
      <c r="E3898" s="1113"/>
      <c r="F3898" s="1196"/>
      <c r="G3898" s="1197"/>
      <c r="H3898" s="1123"/>
      <c r="I3898" s="117"/>
    </row>
    <row r="3899" spans="1:9" ht="24">
      <c r="A3899" s="3"/>
      <c r="B3899" s="3"/>
      <c r="C3899" s="1505"/>
      <c r="D3899" s="1114"/>
      <c r="E3899" s="1113"/>
      <c r="F3899" s="1509" t="s">
        <v>875</v>
      </c>
      <c r="G3899" s="1242"/>
      <c r="H3899" s="1123" t="s">
        <v>876</v>
      </c>
      <c r="I3899" s="117"/>
    </row>
    <row r="3900" spans="1:9" ht="24">
      <c r="A3900" s="3"/>
      <c r="B3900" s="3"/>
      <c r="C3900" s="1505"/>
      <c r="D3900" s="1114"/>
      <c r="E3900" s="1113"/>
      <c r="F3900" s="1196"/>
      <c r="G3900" s="1197"/>
      <c r="H3900" s="1123"/>
      <c r="I3900" s="117"/>
    </row>
    <row r="3901" spans="1:9" ht="24">
      <c r="A3901" s="3"/>
      <c r="B3901" s="3"/>
      <c r="C3901" s="1505"/>
      <c r="D3901" s="1114"/>
      <c r="E3901" s="1113"/>
      <c r="F3901" s="1509" t="s">
        <v>879</v>
      </c>
      <c r="G3901" s="1242"/>
      <c r="H3901" s="1123" t="s">
        <v>878</v>
      </c>
      <c r="I3901" s="117"/>
    </row>
    <row r="3902" spans="1:9" ht="24">
      <c r="A3902" s="3"/>
      <c r="B3902" s="3"/>
      <c r="C3902" s="1505"/>
      <c r="D3902" s="1114"/>
      <c r="E3902" s="1113"/>
      <c r="F3902" s="1196"/>
      <c r="G3902" s="1197"/>
      <c r="H3902" s="1123"/>
      <c r="I3902" s="117"/>
    </row>
    <row r="3903" spans="1:9" ht="24">
      <c r="A3903" s="3"/>
      <c r="B3903" s="3"/>
      <c r="C3903" s="1505"/>
      <c r="D3903" s="1114"/>
      <c r="E3903" s="1144" t="s">
        <v>880</v>
      </c>
      <c r="F3903" s="1195"/>
      <c r="G3903" s="1145"/>
      <c r="H3903" s="1125" t="s">
        <v>881</v>
      </c>
      <c r="I3903" s="117"/>
    </row>
    <row r="3904" spans="1:9" ht="24">
      <c r="A3904" s="3"/>
      <c r="B3904" s="3"/>
      <c r="C3904" s="1505"/>
      <c r="D3904" s="1114"/>
      <c r="E3904" s="1113"/>
      <c r="F3904" s="1117"/>
      <c r="G3904" s="1117"/>
      <c r="H3904" s="1112"/>
      <c r="I3904" s="117"/>
    </row>
    <row r="3905" spans="1:9" ht="15.75">
      <c r="A3905" s="3"/>
      <c r="B3905" s="3"/>
      <c r="C3905" s="1506"/>
      <c r="D3905" s="1114"/>
      <c r="E3905" s="1113"/>
      <c r="F3905" s="1117"/>
      <c r="G3905" s="1117"/>
      <c r="H3905" s="1112"/>
      <c r="I3905" s="1120"/>
    </row>
    <row r="3906" spans="1:9" ht="15.75">
      <c r="A3906" s="3"/>
      <c r="B3906" s="3"/>
      <c r="C3906" s="7"/>
      <c r="D3906" s="1114"/>
      <c r="E3906" s="1115"/>
      <c r="F3906" s="1122"/>
      <c r="G3906" s="1122"/>
      <c r="H3906" s="1507"/>
      <c r="I3906" s="1508"/>
    </row>
    <row r="3907" spans="1:9" ht="15.75">
      <c r="A3907" s="15"/>
      <c r="B3907" s="15"/>
      <c r="C3907" s="167"/>
      <c r="D3907" s="1124"/>
      <c r="E3907" s="169"/>
      <c r="F3907" s="170"/>
      <c r="G3907" s="170"/>
      <c r="H3907" s="171"/>
      <c r="I3907" s="167"/>
    </row>
    <row r="3909" spans="1:9" ht="18.75">
      <c r="A3909" s="1140" t="s">
        <v>12</v>
      </c>
      <c r="B3909" s="1140"/>
      <c r="C3909" s="1140"/>
      <c r="D3909" s="1141" t="s">
        <v>588</v>
      </c>
      <c r="E3909" s="1141"/>
      <c r="F3909" s="1141"/>
      <c r="G3909" s="1118" t="s">
        <v>13</v>
      </c>
      <c r="H3909" s="1118"/>
      <c r="I3909" s="1118"/>
    </row>
    <row r="3910" spans="1:9" ht="68.25" customHeight="1">
      <c r="A3910" s="1510" t="s">
        <v>891</v>
      </c>
      <c r="B3910" s="1510"/>
      <c r="C3910" s="1510"/>
      <c r="D3910" s="1510"/>
      <c r="E3910" s="1510"/>
      <c r="F3910" s="1510"/>
      <c r="G3910" s="1510"/>
      <c r="H3910" s="1510"/>
      <c r="I3910" s="1510"/>
    </row>
    <row r="3911" spans="1:9" ht="15.75">
      <c r="A3911" s="1160" t="s">
        <v>23</v>
      </c>
      <c r="B3911" s="1160"/>
      <c r="C3911" s="166">
        <v>45425</v>
      </c>
      <c r="D3911" s="10"/>
      <c r="E3911" s="1206" t="s">
        <v>21</v>
      </c>
      <c r="F3911" s="1206"/>
      <c r="G3911" s="1219"/>
      <c r="H3911" s="1219"/>
      <c r="I3911" s="1219"/>
    </row>
    <row r="3912" spans="1:9" ht="15.75">
      <c r="A3912" s="1213" t="s">
        <v>26</v>
      </c>
      <c r="B3912" s="1213"/>
      <c r="C3912" s="1133" t="s">
        <v>27</v>
      </c>
      <c r="D3912" s="12"/>
      <c r="E3912" s="1213" t="s">
        <v>20</v>
      </c>
      <c r="F3912" s="1213"/>
      <c r="G3912" s="1511">
        <v>45413</v>
      </c>
      <c r="H3912" s="1511"/>
      <c r="I3912" s="1511"/>
    </row>
    <row r="3913" spans="1:9" ht="15.75">
      <c r="A3913" s="1213" t="s">
        <v>15</v>
      </c>
      <c r="B3913" s="1213"/>
      <c r="C3913" s="1133" t="s">
        <v>17</v>
      </c>
      <c r="D3913" s="12"/>
      <c r="E3913" s="1214" t="s">
        <v>18</v>
      </c>
      <c r="F3913" s="1215"/>
      <c r="G3913" s="1184" t="s">
        <v>883</v>
      </c>
      <c r="H3913" s="1184"/>
      <c r="I3913" s="1184"/>
    </row>
    <row r="3914" spans="1:9" ht="15.75">
      <c r="A3914" s="1213" t="s">
        <v>16</v>
      </c>
      <c r="B3914" s="1213"/>
      <c r="C3914" s="1133">
        <v>90110370</v>
      </c>
      <c r="D3914" s="10"/>
      <c r="E3914" s="1206" t="s">
        <v>19</v>
      </c>
      <c r="F3914" s="1206"/>
      <c r="G3914" s="1191" t="s">
        <v>884</v>
      </c>
      <c r="H3914" s="1191"/>
      <c r="I3914" s="1191"/>
    </row>
    <row r="3915" spans="1:9" ht="15.75">
      <c r="A3915" s="1184" t="s">
        <v>0</v>
      </c>
      <c r="B3915" s="1184"/>
      <c r="C3915" s="33"/>
      <c r="D3915" s="8"/>
      <c r="E3915" s="1136" t="s">
        <v>22</v>
      </c>
      <c r="F3915" s="1133" t="s">
        <v>37</v>
      </c>
      <c r="G3915" s="1136" t="s">
        <v>179</v>
      </c>
      <c r="H3915" s="1282" t="s">
        <v>332</v>
      </c>
      <c r="I3915" s="1282"/>
    </row>
    <row r="3916" spans="1:9" ht="15.75">
      <c r="A3916" s="1151" t="s">
        <v>1</v>
      </c>
      <c r="B3916" s="1153"/>
      <c r="C3916" s="1154"/>
      <c r="D3916" s="1512" t="s">
        <v>2</v>
      </c>
      <c r="E3916" s="1512"/>
      <c r="F3916" s="1512"/>
      <c r="G3916" s="1512"/>
      <c r="H3916" s="1513" t="s">
        <v>10</v>
      </c>
      <c r="I3916" s="1513" t="s">
        <v>11</v>
      </c>
    </row>
    <row r="3917" spans="1:9" ht="15.75">
      <c r="A3917" s="1161" t="s">
        <v>3</v>
      </c>
      <c r="B3917" s="1161" t="s">
        <v>4</v>
      </c>
      <c r="C3917" s="1163" t="s">
        <v>5</v>
      </c>
      <c r="D3917" s="1401" t="s">
        <v>6</v>
      </c>
      <c r="E3917" s="1184" t="s">
        <v>7</v>
      </c>
      <c r="F3917" s="1184"/>
      <c r="G3917" s="1184"/>
      <c r="H3917" s="1513"/>
      <c r="I3917" s="1513"/>
    </row>
    <row r="3918" spans="1:9" ht="15.75">
      <c r="A3918" s="1162"/>
      <c r="B3918" s="1162"/>
      <c r="C3918" s="1164"/>
      <c r="D3918" s="1191"/>
      <c r="E3918" s="1184" t="s">
        <v>8</v>
      </c>
      <c r="F3918" s="1184"/>
      <c r="G3918" s="98" t="s">
        <v>9</v>
      </c>
      <c r="H3918" s="1513"/>
      <c r="I3918" s="1513"/>
    </row>
    <row r="3919" spans="1:9" ht="15.75">
      <c r="A3919" s="1130"/>
      <c r="B3919" s="1130"/>
      <c r="C3919" s="1133"/>
      <c r="D3919" s="1134"/>
      <c r="E3919" s="98"/>
      <c r="F3919" s="98"/>
      <c r="G3919" s="1499" t="s">
        <v>887</v>
      </c>
      <c r="H3919" s="1190"/>
      <c r="I3919" s="1500"/>
    </row>
    <row r="3920" spans="1:9" ht="15.75">
      <c r="A3920" s="3"/>
      <c r="B3920" s="3"/>
      <c r="C3920" s="1601" t="s">
        <v>890</v>
      </c>
      <c r="D3920" s="1134" t="s">
        <v>29</v>
      </c>
      <c r="E3920" s="1604" t="s">
        <v>889</v>
      </c>
      <c r="F3920" s="1283"/>
      <c r="G3920" s="1501"/>
      <c r="H3920" s="1502"/>
      <c r="I3920" s="1503"/>
    </row>
    <row r="3921" spans="1:9" ht="15.75">
      <c r="A3921" s="3"/>
      <c r="B3921" s="3"/>
      <c r="C3921" s="1602"/>
      <c r="D3921" s="29">
        <v>14</v>
      </c>
      <c r="E3921" s="1127" t="s">
        <v>885</v>
      </c>
      <c r="F3921" s="1131" t="s">
        <v>886</v>
      </c>
      <c r="G3921" s="1131"/>
      <c r="H3921" s="1126" t="s">
        <v>888</v>
      </c>
      <c r="I3921" s="1134"/>
    </row>
    <row r="3922" spans="1:9" ht="24">
      <c r="A3922" s="3"/>
      <c r="B3922" s="3"/>
      <c r="C3922" s="1602"/>
      <c r="D3922" s="1128"/>
      <c r="E3922" s="1127"/>
      <c r="F3922" s="1131"/>
      <c r="G3922" s="1131"/>
      <c r="H3922" s="1126"/>
      <c r="I3922" s="117"/>
    </row>
    <row r="3923" spans="1:9" ht="24">
      <c r="A3923" s="3"/>
      <c r="B3923" s="3"/>
      <c r="C3923" s="1602"/>
      <c r="D3923" s="1128"/>
      <c r="E3923" s="1127"/>
      <c r="F3923" s="1131"/>
      <c r="G3923" s="1131"/>
      <c r="H3923" s="1126"/>
      <c r="I3923" s="117"/>
    </row>
    <row r="3924" spans="1:9" ht="24">
      <c r="A3924" s="3"/>
      <c r="B3924" s="3"/>
      <c r="C3924" s="1602"/>
      <c r="D3924" s="1128"/>
      <c r="E3924" s="1127"/>
      <c r="F3924" s="1131"/>
      <c r="G3924" s="1131"/>
      <c r="H3924" s="1126"/>
      <c r="I3924" s="117"/>
    </row>
    <row r="3925" spans="1:9" ht="24">
      <c r="A3925" s="3"/>
      <c r="B3925" s="3"/>
      <c r="C3925" s="1602"/>
      <c r="D3925" s="1128"/>
      <c r="E3925" s="1127"/>
      <c r="F3925" s="1131"/>
      <c r="G3925" s="1131"/>
      <c r="H3925" s="1126"/>
      <c r="I3925" s="117"/>
    </row>
    <row r="3926" spans="1:9" ht="24">
      <c r="A3926" s="3"/>
      <c r="B3926" s="3"/>
      <c r="C3926" s="1602"/>
      <c r="D3926" s="1128"/>
      <c r="E3926" s="1127"/>
      <c r="F3926" s="1131"/>
      <c r="G3926" s="1131"/>
      <c r="H3926" s="1126"/>
      <c r="I3926" s="117"/>
    </row>
    <row r="3927" spans="1:9" ht="24">
      <c r="A3927" s="3"/>
      <c r="B3927" s="3"/>
      <c r="C3927" s="1602"/>
      <c r="D3927" s="1128"/>
      <c r="E3927" s="1127"/>
      <c r="F3927" s="1131"/>
      <c r="G3927" s="1131"/>
      <c r="H3927" s="1126"/>
      <c r="I3927" s="117"/>
    </row>
    <row r="3928" spans="1:9" ht="24">
      <c r="A3928" s="3"/>
      <c r="B3928" s="3"/>
      <c r="C3928" s="1602"/>
      <c r="D3928" s="1128"/>
      <c r="E3928" s="1127"/>
      <c r="F3928" s="1131"/>
      <c r="G3928" s="1131"/>
      <c r="H3928" s="1126"/>
      <c r="I3928" s="117"/>
    </row>
    <row r="3929" spans="1:9" ht="24">
      <c r="A3929" s="3"/>
      <c r="B3929" s="3"/>
      <c r="C3929" s="1602"/>
      <c r="D3929" s="1128"/>
      <c r="E3929" s="1127"/>
      <c r="F3929" s="1131"/>
      <c r="G3929" s="1131"/>
      <c r="H3929" s="1126"/>
      <c r="I3929" s="117"/>
    </row>
    <row r="3930" spans="1:9" ht="24">
      <c r="A3930" s="3"/>
      <c r="B3930" s="3"/>
      <c r="C3930" s="1602"/>
      <c r="D3930" s="1128"/>
      <c r="E3930" s="1127"/>
      <c r="F3930" s="1131"/>
      <c r="G3930" s="1131"/>
      <c r="H3930" s="1126"/>
      <c r="I3930" s="117"/>
    </row>
    <row r="3931" spans="1:9" ht="15.75">
      <c r="A3931" s="3"/>
      <c r="B3931" s="3"/>
      <c r="C3931" s="1603"/>
      <c r="D3931" s="1128"/>
      <c r="E3931" s="1127"/>
      <c r="F3931" s="1131"/>
      <c r="G3931" s="1131"/>
      <c r="H3931" s="1126"/>
      <c r="I3931" s="1134"/>
    </row>
    <row r="3932" spans="1:9" ht="15.75">
      <c r="A3932" s="3"/>
      <c r="B3932" s="3"/>
      <c r="C3932" s="7"/>
      <c r="D3932" s="1128"/>
      <c r="E3932" s="1129"/>
      <c r="F3932" s="1135"/>
      <c r="G3932" s="1135"/>
      <c r="H3932" s="1507"/>
      <c r="I3932" s="1508"/>
    </row>
    <row r="3933" spans="1:9" ht="15.75">
      <c r="A3933" s="15"/>
      <c r="B3933" s="15"/>
      <c r="C3933" s="167"/>
      <c r="D3933" s="1137"/>
      <c r="E3933" s="169"/>
      <c r="F3933" s="170"/>
      <c r="G3933" s="170"/>
      <c r="H3933" s="171"/>
      <c r="I3933" s="167"/>
    </row>
    <row r="3935" spans="1:9" ht="18.75">
      <c r="A3935" s="1140" t="s">
        <v>12</v>
      </c>
      <c r="B3935" s="1140"/>
      <c r="C3935" s="1140"/>
      <c r="D3935" s="1141" t="s">
        <v>588</v>
      </c>
      <c r="E3935" s="1141"/>
      <c r="F3935" s="1141"/>
      <c r="G3935" s="1132" t="s">
        <v>13</v>
      </c>
      <c r="H3935" s="1132"/>
      <c r="I3935" s="1132"/>
    </row>
  </sheetData>
  <mergeCells count="4720">
    <mergeCell ref="G3919:I3920"/>
    <mergeCell ref="C3920:C3931"/>
    <mergeCell ref="E3920:F3920"/>
    <mergeCell ref="H3932:I3932"/>
    <mergeCell ref="A3935:C3935"/>
    <mergeCell ref="D3935:F3935"/>
    <mergeCell ref="A3910:I3910"/>
    <mergeCell ref="A3911:B3911"/>
    <mergeCell ref="E3911:F3911"/>
    <mergeCell ref="G3911:I3911"/>
    <mergeCell ref="A3912:B3912"/>
    <mergeCell ref="E3912:F3912"/>
    <mergeCell ref="G3912:I3912"/>
    <mergeCell ref="A3913:B3913"/>
    <mergeCell ref="E3913:F3913"/>
    <mergeCell ref="G3913:I3913"/>
    <mergeCell ref="A3914:B3914"/>
    <mergeCell ref="E3914:F3914"/>
    <mergeCell ref="G3914:I3914"/>
    <mergeCell ref="A3915:B3915"/>
    <mergeCell ref="H3915:I3915"/>
    <mergeCell ref="A3916:C3916"/>
    <mergeCell ref="D3916:G3916"/>
    <mergeCell ref="H3916:H3918"/>
    <mergeCell ref="I3916:I3918"/>
    <mergeCell ref="A3917:A3918"/>
    <mergeCell ref="B3917:B3918"/>
    <mergeCell ref="C3917:C3918"/>
    <mergeCell ref="D3917:D3918"/>
    <mergeCell ref="E3917:G3917"/>
    <mergeCell ref="E3918:F3918"/>
    <mergeCell ref="G3814:I3815"/>
    <mergeCell ref="C3815:C3826"/>
    <mergeCell ref="E3815:F3815"/>
    <mergeCell ref="H3827:I3827"/>
    <mergeCell ref="A3830:C3830"/>
    <mergeCell ref="D3830:F3830"/>
    <mergeCell ref="A3805:I3805"/>
    <mergeCell ref="A3806:B3806"/>
    <mergeCell ref="E3806:F3806"/>
    <mergeCell ref="G3806:I3806"/>
    <mergeCell ref="A3807:B3807"/>
    <mergeCell ref="E3807:F3807"/>
    <mergeCell ref="G3807:I3807"/>
    <mergeCell ref="A3808:B3808"/>
    <mergeCell ref="E3808:F3808"/>
    <mergeCell ref="G3808:I3808"/>
    <mergeCell ref="A3809:B3809"/>
    <mergeCell ref="E3809:F3809"/>
    <mergeCell ref="G3809:I3809"/>
    <mergeCell ref="A3810:B3810"/>
    <mergeCell ref="H3810:I3810"/>
    <mergeCell ref="A3811:C3811"/>
    <mergeCell ref="D3811:G3811"/>
    <mergeCell ref="H3811:H3813"/>
    <mergeCell ref="I3811:I3813"/>
    <mergeCell ref="A3812:A3813"/>
    <mergeCell ref="B3812:B3813"/>
    <mergeCell ref="C3812:C3813"/>
    <mergeCell ref="D3812:D3813"/>
    <mergeCell ref="E3812:G3812"/>
    <mergeCell ref="E3813:F3813"/>
    <mergeCell ref="A3784:B3784"/>
    <mergeCell ref="H3784:I3784"/>
    <mergeCell ref="A3785:C3785"/>
    <mergeCell ref="D3785:G3785"/>
    <mergeCell ref="H3785:H3787"/>
    <mergeCell ref="I3785:I3787"/>
    <mergeCell ref="A3786:A3787"/>
    <mergeCell ref="B3786:B3787"/>
    <mergeCell ref="C3786:C3787"/>
    <mergeCell ref="D3786:D3787"/>
    <mergeCell ref="E3786:G3786"/>
    <mergeCell ref="E3787:F3787"/>
    <mergeCell ref="G3788:I3789"/>
    <mergeCell ref="C3789:C3800"/>
    <mergeCell ref="E3789:F3789"/>
    <mergeCell ref="H3801:I3801"/>
    <mergeCell ref="A3804:C3804"/>
    <mergeCell ref="D3804:F3804"/>
    <mergeCell ref="A3446:B3446"/>
    <mergeCell ref="H3446:I3446"/>
    <mergeCell ref="A3447:C3447"/>
    <mergeCell ref="D3447:G3447"/>
    <mergeCell ref="H3447:H3449"/>
    <mergeCell ref="I3447:I3449"/>
    <mergeCell ref="A3448:A3449"/>
    <mergeCell ref="B3448:B3449"/>
    <mergeCell ref="C3448:C3449"/>
    <mergeCell ref="D3448:D3449"/>
    <mergeCell ref="E3448:G3448"/>
    <mergeCell ref="E3449:F3449"/>
    <mergeCell ref="G3450:I3451"/>
    <mergeCell ref="C3451:C3462"/>
    <mergeCell ref="E3451:F3451"/>
    <mergeCell ref="H3463:I3463"/>
    <mergeCell ref="A3466:C3466"/>
    <mergeCell ref="D3466:F3466"/>
    <mergeCell ref="G3424:I3425"/>
    <mergeCell ref="C3425:C3436"/>
    <mergeCell ref="E3425:F3425"/>
    <mergeCell ref="H3437:I3437"/>
    <mergeCell ref="A3440:C3440"/>
    <mergeCell ref="D3440:F3440"/>
    <mergeCell ref="A3441:I3441"/>
    <mergeCell ref="A3442:B3442"/>
    <mergeCell ref="E3442:F3442"/>
    <mergeCell ref="G3442:I3442"/>
    <mergeCell ref="A3443:B3443"/>
    <mergeCell ref="E3443:F3443"/>
    <mergeCell ref="G3443:I3443"/>
    <mergeCell ref="A3444:B3444"/>
    <mergeCell ref="E3444:F3444"/>
    <mergeCell ref="G3444:I3444"/>
    <mergeCell ref="A3445:B3445"/>
    <mergeCell ref="E3445:F3445"/>
    <mergeCell ref="G3445:I3445"/>
    <mergeCell ref="A3415:I3415"/>
    <mergeCell ref="A3416:B3416"/>
    <mergeCell ref="E3416:F3416"/>
    <mergeCell ref="G3416:I3416"/>
    <mergeCell ref="A3417:B3417"/>
    <mergeCell ref="E3417:F3417"/>
    <mergeCell ref="G3417:I3417"/>
    <mergeCell ref="A3418:B3418"/>
    <mergeCell ref="E3418:F3418"/>
    <mergeCell ref="G3418:I3418"/>
    <mergeCell ref="A3419:B3419"/>
    <mergeCell ref="E3419:F3419"/>
    <mergeCell ref="G3419:I3419"/>
    <mergeCell ref="A3420:B3420"/>
    <mergeCell ref="H3420:I3420"/>
    <mergeCell ref="A3421:C3421"/>
    <mergeCell ref="D3421:G3421"/>
    <mergeCell ref="H3421:H3423"/>
    <mergeCell ref="I3421:I3423"/>
    <mergeCell ref="A3422:A3423"/>
    <mergeCell ref="B3422:B3423"/>
    <mergeCell ref="C3422:C3423"/>
    <mergeCell ref="D3422:D3423"/>
    <mergeCell ref="E3422:G3422"/>
    <mergeCell ref="E3423:F3423"/>
    <mergeCell ref="A3394:B3394"/>
    <mergeCell ref="H3394:I3394"/>
    <mergeCell ref="A3395:C3395"/>
    <mergeCell ref="D3395:G3395"/>
    <mergeCell ref="H3395:H3397"/>
    <mergeCell ref="I3395:I3397"/>
    <mergeCell ref="A3396:A3397"/>
    <mergeCell ref="B3396:B3397"/>
    <mergeCell ref="C3396:C3397"/>
    <mergeCell ref="D3396:D3397"/>
    <mergeCell ref="E3396:G3396"/>
    <mergeCell ref="E3397:F3397"/>
    <mergeCell ref="G3398:I3399"/>
    <mergeCell ref="C3399:C3410"/>
    <mergeCell ref="E3399:F3399"/>
    <mergeCell ref="H3411:I3411"/>
    <mergeCell ref="A3414:C3414"/>
    <mergeCell ref="D3414:F3414"/>
    <mergeCell ref="G3372:I3373"/>
    <mergeCell ref="C3373:C3384"/>
    <mergeCell ref="E3373:F3373"/>
    <mergeCell ref="H3385:I3385"/>
    <mergeCell ref="A3388:C3388"/>
    <mergeCell ref="D3388:F3388"/>
    <mergeCell ref="A3389:I3389"/>
    <mergeCell ref="A3390:B3390"/>
    <mergeCell ref="E3390:F3390"/>
    <mergeCell ref="G3390:I3390"/>
    <mergeCell ref="A3391:B3391"/>
    <mergeCell ref="E3391:F3391"/>
    <mergeCell ref="G3391:I3391"/>
    <mergeCell ref="A3392:B3392"/>
    <mergeCell ref="E3392:F3392"/>
    <mergeCell ref="G3392:I3392"/>
    <mergeCell ref="A3393:B3393"/>
    <mergeCell ref="E3393:F3393"/>
    <mergeCell ref="G3393:I3393"/>
    <mergeCell ref="A3363:I3363"/>
    <mergeCell ref="A3364:B3364"/>
    <mergeCell ref="E3364:F3364"/>
    <mergeCell ref="G3364:I3364"/>
    <mergeCell ref="A3365:B3365"/>
    <mergeCell ref="E3365:F3365"/>
    <mergeCell ref="G3365:I3365"/>
    <mergeCell ref="A3366:B3366"/>
    <mergeCell ref="E3366:F3366"/>
    <mergeCell ref="G3366:I3366"/>
    <mergeCell ref="A3367:B3367"/>
    <mergeCell ref="E3367:F3367"/>
    <mergeCell ref="G3367:I3367"/>
    <mergeCell ref="A3368:B3368"/>
    <mergeCell ref="H3368:I3368"/>
    <mergeCell ref="A3369:C3369"/>
    <mergeCell ref="D3369:G3369"/>
    <mergeCell ref="H3369:H3371"/>
    <mergeCell ref="I3369:I3371"/>
    <mergeCell ref="A3370:A3371"/>
    <mergeCell ref="B3370:B3371"/>
    <mergeCell ref="C3370:C3371"/>
    <mergeCell ref="D3370:D3371"/>
    <mergeCell ref="E3370:G3370"/>
    <mergeCell ref="E3371:F3371"/>
    <mergeCell ref="A3342:B3342"/>
    <mergeCell ref="H3342:I3342"/>
    <mergeCell ref="A3343:C3343"/>
    <mergeCell ref="D3343:G3343"/>
    <mergeCell ref="H3343:H3345"/>
    <mergeCell ref="I3343:I3345"/>
    <mergeCell ref="A3344:A3345"/>
    <mergeCell ref="B3344:B3345"/>
    <mergeCell ref="C3344:C3345"/>
    <mergeCell ref="D3344:D3345"/>
    <mergeCell ref="E3344:G3344"/>
    <mergeCell ref="E3345:F3345"/>
    <mergeCell ref="G3346:I3347"/>
    <mergeCell ref="C3347:C3358"/>
    <mergeCell ref="E3347:F3347"/>
    <mergeCell ref="H3359:I3359"/>
    <mergeCell ref="A3362:C3362"/>
    <mergeCell ref="D3362:F3362"/>
    <mergeCell ref="G3320:I3321"/>
    <mergeCell ref="C3321:C3332"/>
    <mergeCell ref="E3321:F3321"/>
    <mergeCell ref="H3333:I3333"/>
    <mergeCell ref="A3336:C3336"/>
    <mergeCell ref="D3336:F3336"/>
    <mergeCell ref="A3337:I3337"/>
    <mergeCell ref="A3338:B3338"/>
    <mergeCell ref="E3338:F3338"/>
    <mergeCell ref="G3338:I3338"/>
    <mergeCell ref="A3339:B3339"/>
    <mergeCell ref="E3339:F3339"/>
    <mergeCell ref="G3339:I3339"/>
    <mergeCell ref="A3340:B3340"/>
    <mergeCell ref="E3340:F3340"/>
    <mergeCell ref="G3340:I3340"/>
    <mergeCell ref="A3341:B3341"/>
    <mergeCell ref="E3341:F3341"/>
    <mergeCell ref="G3341:I3341"/>
    <mergeCell ref="A3311:I3311"/>
    <mergeCell ref="A3312:B3312"/>
    <mergeCell ref="E3312:F3312"/>
    <mergeCell ref="G3312:I3312"/>
    <mergeCell ref="A3313:B3313"/>
    <mergeCell ref="E3313:F3313"/>
    <mergeCell ref="G3313:I3313"/>
    <mergeCell ref="A3314:B3314"/>
    <mergeCell ref="E3314:F3314"/>
    <mergeCell ref="G3314:I3314"/>
    <mergeCell ref="A3315:B3315"/>
    <mergeCell ref="E3315:F3315"/>
    <mergeCell ref="G3315:I3315"/>
    <mergeCell ref="A3316:B3316"/>
    <mergeCell ref="H3316:I3316"/>
    <mergeCell ref="A3317:C3317"/>
    <mergeCell ref="D3317:G3317"/>
    <mergeCell ref="H3317:H3319"/>
    <mergeCell ref="I3317:I3319"/>
    <mergeCell ref="A3318:A3319"/>
    <mergeCell ref="B3318:B3319"/>
    <mergeCell ref="C3318:C3319"/>
    <mergeCell ref="D3318:D3319"/>
    <mergeCell ref="E3318:G3318"/>
    <mergeCell ref="E3319:F3319"/>
    <mergeCell ref="A3290:B3290"/>
    <mergeCell ref="H3290:I3290"/>
    <mergeCell ref="A3291:C3291"/>
    <mergeCell ref="D3291:G3291"/>
    <mergeCell ref="H3291:H3293"/>
    <mergeCell ref="I3291:I3293"/>
    <mergeCell ref="A3292:A3293"/>
    <mergeCell ref="B3292:B3293"/>
    <mergeCell ref="C3292:C3293"/>
    <mergeCell ref="D3292:D3293"/>
    <mergeCell ref="E3292:G3292"/>
    <mergeCell ref="E3293:F3293"/>
    <mergeCell ref="G3294:I3295"/>
    <mergeCell ref="C3295:C3306"/>
    <mergeCell ref="E3295:F3295"/>
    <mergeCell ref="H3307:I3307"/>
    <mergeCell ref="A3310:C3310"/>
    <mergeCell ref="D3310:F3310"/>
    <mergeCell ref="G3268:I3269"/>
    <mergeCell ref="C3269:C3280"/>
    <mergeCell ref="E3269:F3269"/>
    <mergeCell ref="H3281:I3281"/>
    <mergeCell ref="A3284:C3284"/>
    <mergeCell ref="D3284:F3284"/>
    <mergeCell ref="A3285:I3285"/>
    <mergeCell ref="A3286:B3286"/>
    <mergeCell ref="E3286:F3286"/>
    <mergeCell ref="G3286:I3286"/>
    <mergeCell ref="A3287:B3287"/>
    <mergeCell ref="E3287:F3287"/>
    <mergeCell ref="G3287:I3287"/>
    <mergeCell ref="A3288:B3288"/>
    <mergeCell ref="E3288:F3288"/>
    <mergeCell ref="G3288:I3288"/>
    <mergeCell ref="A3289:B3289"/>
    <mergeCell ref="E3289:F3289"/>
    <mergeCell ref="G3289:I3289"/>
    <mergeCell ref="A3259:I3259"/>
    <mergeCell ref="A3260:B3260"/>
    <mergeCell ref="E3260:F3260"/>
    <mergeCell ref="G3260:I3260"/>
    <mergeCell ref="A3261:B3261"/>
    <mergeCell ref="E3261:F3261"/>
    <mergeCell ref="G3261:I3261"/>
    <mergeCell ref="A3262:B3262"/>
    <mergeCell ref="E3262:F3262"/>
    <mergeCell ref="G3262:I3262"/>
    <mergeCell ref="A3263:B3263"/>
    <mergeCell ref="E3263:F3263"/>
    <mergeCell ref="G3263:I3263"/>
    <mergeCell ref="A3264:B3264"/>
    <mergeCell ref="H3264:I3264"/>
    <mergeCell ref="A3265:C3265"/>
    <mergeCell ref="D3265:G3265"/>
    <mergeCell ref="H3265:H3267"/>
    <mergeCell ref="I3265:I3267"/>
    <mergeCell ref="A3266:A3267"/>
    <mergeCell ref="B3266:B3267"/>
    <mergeCell ref="C3266:C3267"/>
    <mergeCell ref="D3266:D3267"/>
    <mergeCell ref="E3266:G3266"/>
    <mergeCell ref="E3267:F3267"/>
    <mergeCell ref="A3238:B3238"/>
    <mergeCell ref="H3238:I3238"/>
    <mergeCell ref="A3239:C3239"/>
    <mergeCell ref="D3239:G3239"/>
    <mergeCell ref="H3239:H3241"/>
    <mergeCell ref="I3239:I3241"/>
    <mergeCell ref="A3240:A3241"/>
    <mergeCell ref="B3240:B3241"/>
    <mergeCell ref="C3240:C3241"/>
    <mergeCell ref="D3240:D3241"/>
    <mergeCell ref="E3240:G3240"/>
    <mergeCell ref="E3241:F3241"/>
    <mergeCell ref="G3242:I3243"/>
    <mergeCell ref="C3243:C3254"/>
    <mergeCell ref="E3243:F3243"/>
    <mergeCell ref="H3255:I3255"/>
    <mergeCell ref="A3258:C3258"/>
    <mergeCell ref="D3258:F3258"/>
    <mergeCell ref="G3216:I3217"/>
    <mergeCell ref="C3217:C3228"/>
    <mergeCell ref="E3217:F3217"/>
    <mergeCell ref="H3229:I3229"/>
    <mergeCell ref="A3232:C3232"/>
    <mergeCell ref="D3232:F3232"/>
    <mergeCell ref="A3233:I3233"/>
    <mergeCell ref="A3234:B3234"/>
    <mergeCell ref="E3234:F3234"/>
    <mergeCell ref="G3234:I3234"/>
    <mergeCell ref="A3235:B3235"/>
    <mergeCell ref="E3235:F3235"/>
    <mergeCell ref="G3235:I3235"/>
    <mergeCell ref="A3236:B3236"/>
    <mergeCell ref="E3236:F3236"/>
    <mergeCell ref="G3236:I3236"/>
    <mergeCell ref="A3237:B3237"/>
    <mergeCell ref="E3237:F3237"/>
    <mergeCell ref="G3237:I3237"/>
    <mergeCell ref="A3207:I3207"/>
    <mergeCell ref="A3208:B3208"/>
    <mergeCell ref="E3208:F3208"/>
    <mergeCell ref="G3208:I3208"/>
    <mergeCell ref="A3209:B3209"/>
    <mergeCell ref="E3209:F3209"/>
    <mergeCell ref="G3209:I3209"/>
    <mergeCell ref="A3210:B3210"/>
    <mergeCell ref="E3210:F3210"/>
    <mergeCell ref="G3210:I3210"/>
    <mergeCell ref="A3211:B3211"/>
    <mergeCell ref="E3211:F3211"/>
    <mergeCell ref="G3211:I3211"/>
    <mergeCell ref="A3212:B3212"/>
    <mergeCell ref="H3212:I3212"/>
    <mergeCell ref="A3213:C3213"/>
    <mergeCell ref="D3213:G3213"/>
    <mergeCell ref="H3213:H3215"/>
    <mergeCell ref="I3213:I3215"/>
    <mergeCell ref="A3214:A3215"/>
    <mergeCell ref="B3214:B3215"/>
    <mergeCell ref="C3214:C3215"/>
    <mergeCell ref="D3214:D3215"/>
    <mergeCell ref="E3214:G3214"/>
    <mergeCell ref="E3215:F3215"/>
    <mergeCell ref="A3186:B3186"/>
    <mergeCell ref="H3186:I3186"/>
    <mergeCell ref="A3187:C3187"/>
    <mergeCell ref="D3187:G3187"/>
    <mergeCell ref="H3187:H3189"/>
    <mergeCell ref="I3187:I3189"/>
    <mergeCell ref="A3188:A3189"/>
    <mergeCell ref="B3188:B3189"/>
    <mergeCell ref="C3188:C3189"/>
    <mergeCell ref="D3188:D3189"/>
    <mergeCell ref="E3188:G3188"/>
    <mergeCell ref="E3189:F3189"/>
    <mergeCell ref="G3190:I3191"/>
    <mergeCell ref="C3191:C3202"/>
    <mergeCell ref="E3191:F3191"/>
    <mergeCell ref="H3203:I3203"/>
    <mergeCell ref="A3206:C3206"/>
    <mergeCell ref="D3206:F3206"/>
    <mergeCell ref="G3164:I3165"/>
    <mergeCell ref="C3165:C3176"/>
    <mergeCell ref="E3165:F3165"/>
    <mergeCell ref="H3177:I3177"/>
    <mergeCell ref="A3180:C3180"/>
    <mergeCell ref="D3180:F3180"/>
    <mergeCell ref="A3181:I3181"/>
    <mergeCell ref="A3182:B3182"/>
    <mergeCell ref="E3182:F3182"/>
    <mergeCell ref="G3182:I3182"/>
    <mergeCell ref="A3183:B3183"/>
    <mergeCell ref="E3183:F3183"/>
    <mergeCell ref="G3183:I3183"/>
    <mergeCell ref="A3184:B3184"/>
    <mergeCell ref="E3184:F3184"/>
    <mergeCell ref="G3184:I3184"/>
    <mergeCell ref="A3185:B3185"/>
    <mergeCell ref="E3185:F3185"/>
    <mergeCell ref="G3185:I3185"/>
    <mergeCell ref="A3155:I3155"/>
    <mergeCell ref="A3156:B3156"/>
    <mergeCell ref="E3156:F3156"/>
    <mergeCell ref="G3156:I3156"/>
    <mergeCell ref="A3157:B3157"/>
    <mergeCell ref="E3157:F3157"/>
    <mergeCell ref="G3157:I3157"/>
    <mergeCell ref="A3158:B3158"/>
    <mergeCell ref="E3158:F3158"/>
    <mergeCell ref="G3158:I3158"/>
    <mergeCell ref="A3159:B3159"/>
    <mergeCell ref="E3159:F3159"/>
    <mergeCell ref="G3159:I3159"/>
    <mergeCell ref="A3160:B3160"/>
    <mergeCell ref="H3160:I3160"/>
    <mergeCell ref="A3161:C3161"/>
    <mergeCell ref="D3161:G3161"/>
    <mergeCell ref="H3161:H3163"/>
    <mergeCell ref="I3161:I3163"/>
    <mergeCell ref="A3162:A3163"/>
    <mergeCell ref="B3162:B3163"/>
    <mergeCell ref="C3162:C3163"/>
    <mergeCell ref="D3162:D3163"/>
    <mergeCell ref="E3162:G3162"/>
    <mergeCell ref="E3163:F3163"/>
    <mergeCell ref="A3134:B3134"/>
    <mergeCell ref="H3134:I3134"/>
    <mergeCell ref="A3135:C3135"/>
    <mergeCell ref="D3135:G3135"/>
    <mergeCell ref="H3135:H3137"/>
    <mergeCell ref="I3135:I3137"/>
    <mergeCell ref="A3136:A3137"/>
    <mergeCell ref="B3136:B3137"/>
    <mergeCell ref="C3136:C3137"/>
    <mergeCell ref="D3136:D3137"/>
    <mergeCell ref="E3136:G3136"/>
    <mergeCell ref="E3137:F3137"/>
    <mergeCell ref="G3138:I3139"/>
    <mergeCell ref="C3139:C3150"/>
    <mergeCell ref="E3139:F3139"/>
    <mergeCell ref="H3151:I3151"/>
    <mergeCell ref="A3154:C3154"/>
    <mergeCell ref="D3154:F3154"/>
    <mergeCell ref="G3112:I3113"/>
    <mergeCell ref="C3113:C3124"/>
    <mergeCell ref="E3113:F3113"/>
    <mergeCell ref="H3125:I3125"/>
    <mergeCell ref="A3128:C3128"/>
    <mergeCell ref="D3128:F3128"/>
    <mergeCell ref="A3129:I3129"/>
    <mergeCell ref="A3130:B3130"/>
    <mergeCell ref="E3130:F3130"/>
    <mergeCell ref="G3130:I3130"/>
    <mergeCell ref="A3131:B3131"/>
    <mergeCell ref="E3131:F3131"/>
    <mergeCell ref="G3131:I3131"/>
    <mergeCell ref="A3132:B3132"/>
    <mergeCell ref="E3132:F3132"/>
    <mergeCell ref="G3132:I3132"/>
    <mergeCell ref="A3133:B3133"/>
    <mergeCell ref="E3133:F3133"/>
    <mergeCell ref="G3133:I3133"/>
    <mergeCell ref="A3103:I3103"/>
    <mergeCell ref="A3104:B3104"/>
    <mergeCell ref="E3104:F3104"/>
    <mergeCell ref="G3104:I3104"/>
    <mergeCell ref="A3105:B3105"/>
    <mergeCell ref="E3105:F3105"/>
    <mergeCell ref="G3105:I3105"/>
    <mergeCell ref="A3106:B3106"/>
    <mergeCell ref="E3106:F3106"/>
    <mergeCell ref="G3106:I3106"/>
    <mergeCell ref="A3107:B3107"/>
    <mergeCell ref="E3107:F3107"/>
    <mergeCell ref="G3107:I3107"/>
    <mergeCell ref="A3108:B3108"/>
    <mergeCell ref="H3108:I3108"/>
    <mergeCell ref="A3109:C3109"/>
    <mergeCell ref="D3109:G3109"/>
    <mergeCell ref="H3109:H3111"/>
    <mergeCell ref="I3109:I3111"/>
    <mergeCell ref="A3110:A3111"/>
    <mergeCell ref="B3110:B3111"/>
    <mergeCell ref="C3110:C3111"/>
    <mergeCell ref="D3110:D3111"/>
    <mergeCell ref="E3110:G3110"/>
    <mergeCell ref="E3111:F3111"/>
    <mergeCell ref="S3085:T3094"/>
    <mergeCell ref="G3056:I3057"/>
    <mergeCell ref="C3057:C3068"/>
    <mergeCell ref="E3057:F3057"/>
    <mergeCell ref="H3069:I3069"/>
    <mergeCell ref="A3072:C3072"/>
    <mergeCell ref="D3072:F3072"/>
    <mergeCell ref="A3047:I3047"/>
    <mergeCell ref="A3048:B3048"/>
    <mergeCell ref="E3048:F3048"/>
    <mergeCell ref="G3048:I3048"/>
    <mergeCell ref="A3049:B3049"/>
    <mergeCell ref="E3049:F3049"/>
    <mergeCell ref="G3049:I3049"/>
    <mergeCell ref="A3050:B3050"/>
    <mergeCell ref="E3050:F3050"/>
    <mergeCell ref="G3050:I3050"/>
    <mergeCell ref="A3051:B3051"/>
    <mergeCell ref="E3051:F3051"/>
    <mergeCell ref="G3051:I3051"/>
    <mergeCell ref="A3052:B3052"/>
    <mergeCell ref="H3052:I3052"/>
    <mergeCell ref="A3053:C3053"/>
    <mergeCell ref="D3053:G3053"/>
    <mergeCell ref="H3053:H3055"/>
    <mergeCell ref="I3053:I3055"/>
    <mergeCell ref="A3054:A3055"/>
    <mergeCell ref="B3054:B3055"/>
    <mergeCell ref="C3054:C3055"/>
    <mergeCell ref="D3054:D3055"/>
    <mergeCell ref="E3054:G3054"/>
    <mergeCell ref="E3055:F3055"/>
    <mergeCell ref="A3026:B3026"/>
    <mergeCell ref="H3026:I3026"/>
    <mergeCell ref="A3027:C3027"/>
    <mergeCell ref="D3027:G3027"/>
    <mergeCell ref="H3027:H3029"/>
    <mergeCell ref="I3027:I3029"/>
    <mergeCell ref="A3028:A3029"/>
    <mergeCell ref="B3028:B3029"/>
    <mergeCell ref="C3028:C3029"/>
    <mergeCell ref="D3028:D3029"/>
    <mergeCell ref="E3028:G3028"/>
    <mergeCell ref="E3029:F3029"/>
    <mergeCell ref="G3030:I3031"/>
    <mergeCell ref="C3031:C3042"/>
    <mergeCell ref="E3031:F3031"/>
    <mergeCell ref="H3043:I3043"/>
    <mergeCell ref="A3046:C3046"/>
    <mergeCell ref="D3046:F3046"/>
    <mergeCell ref="G3004:I3005"/>
    <mergeCell ref="C3005:C3016"/>
    <mergeCell ref="E3005:F3005"/>
    <mergeCell ref="H3017:I3017"/>
    <mergeCell ref="A3020:C3020"/>
    <mergeCell ref="D3020:F3020"/>
    <mergeCell ref="A3021:I3021"/>
    <mergeCell ref="A3022:B3022"/>
    <mergeCell ref="E3022:F3022"/>
    <mergeCell ref="G3022:I3022"/>
    <mergeCell ref="A3023:B3023"/>
    <mergeCell ref="E3023:F3023"/>
    <mergeCell ref="G3023:I3023"/>
    <mergeCell ref="A3024:B3024"/>
    <mergeCell ref="E3024:F3024"/>
    <mergeCell ref="G3024:I3024"/>
    <mergeCell ref="A3025:B3025"/>
    <mergeCell ref="E3025:F3025"/>
    <mergeCell ref="G3025:I3025"/>
    <mergeCell ref="A2995:I2995"/>
    <mergeCell ref="A2996:B2996"/>
    <mergeCell ref="E2996:F2996"/>
    <mergeCell ref="G2996:I2996"/>
    <mergeCell ref="A2997:B2997"/>
    <mergeCell ref="E2997:F2997"/>
    <mergeCell ref="G2997:I2997"/>
    <mergeCell ref="A2998:B2998"/>
    <mergeCell ref="E2998:F2998"/>
    <mergeCell ref="G2998:I2998"/>
    <mergeCell ref="A2999:B2999"/>
    <mergeCell ref="E2999:F2999"/>
    <mergeCell ref="G2999:I2999"/>
    <mergeCell ref="A3000:B3000"/>
    <mergeCell ref="H3000:I3000"/>
    <mergeCell ref="A3001:C3001"/>
    <mergeCell ref="D3001:G3001"/>
    <mergeCell ref="H3001:H3003"/>
    <mergeCell ref="I3001:I3003"/>
    <mergeCell ref="A3002:A3003"/>
    <mergeCell ref="B3002:B3003"/>
    <mergeCell ref="C3002:C3003"/>
    <mergeCell ref="D3002:D3003"/>
    <mergeCell ref="E3002:G3002"/>
    <mergeCell ref="E3003:F3003"/>
    <mergeCell ref="A2974:B2974"/>
    <mergeCell ref="H2974:I2974"/>
    <mergeCell ref="A2975:C2975"/>
    <mergeCell ref="D2975:G2975"/>
    <mergeCell ref="H2975:H2977"/>
    <mergeCell ref="I2975:I2977"/>
    <mergeCell ref="A2976:A2977"/>
    <mergeCell ref="B2976:B2977"/>
    <mergeCell ref="C2976:C2977"/>
    <mergeCell ref="D2976:D2977"/>
    <mergeCell ref="E2976:G2976"/>
    <mergeCell ref="E2977:F2977"/>
    <mergeCell ref="G2978:I2979"/>
    <mergeCell ref="C2979:C2990"/>
    <mergeCell ref="E2979:F2979"/>
    <mergeCell ref="H2991:I2991"/>
    <mergeCell ref="A2994:C2994"/>
    <mergeCell ref="D2994:F2994"/>
    <mergeCell ref="G2952:I2953"/>
    <mergeCell ref="C2953:C2964"/>
    <mergeCell ref="E2953:F2953"/>
    <mergeCell ref="H2965:I2965"/>
    <mergeCell ref="A2968:C2968"/>
    <mergeCell ref="D2968:F2968"/>
    <mergeCell ref="A2969:I2969"/>
    <mergeCell ref="A2970:B2970"/>
    <mergeCell ref="E2970:F2970"/>
    <mergeCell ref="G2970:I2970"/>
    <mergeCell ref="A2971:B2971"/>
    <mergeCell ref="E2971:F2971"/>
    <mergeCell ref="G2971:I2971"/>
    <mergeCell ref="A2972:B2972"/>
    <mergeCell ref="E2972:F2972"/>
    <mergeCell ref="G2972:I2972"/>
    <mergeCell ref="A2973:B2973"/>
    <mergeCell ref="E2973:F2973"/>
    <mergeCell ref="G2973:I2973"/>
    <mergeCell ref="A2943:I2943"/>
    <mergeCell ref="A2944:B2944"/>
    <mergeCell ref="E2944:F2944"/>
    <mergeCell ref="G2944:I2944"/>
    <mergeCell ref="A2945:B2945"/>
    <mergeCell ref="E2945:F2945"/>
    <mergeCell ref="G2945:I2945"/>
    <mergeCell ref="A2946:B2946"/>
    <mergeCell ref="E2946:F2946"/>
    <mergeCell ref="G2946:I2946"/>
    <mergeCell ref="A2947:B2947"/>
    <mergeCell ref="E2947:F2947"/>
    <mergeCell ref="G2947:I2947"/>
    <mergeCell ref="A2948:B2948"/>
    <mergeCell ref="H2948:I2948"/>
    <mergeCell ref="A2949:C2949"/>
    <mergeCell ref="D2949:G2949"/>
    <mergeCell ref="H2949:H2951"/>
    <mergeCell ref="I2949:I2951"/>
    <mergeCell ref="A2950:A2951"/>
    <mergeCell ref="B2950:B2951"/>
    <mergeCell ref="C2950:C2951"/>
    <mergeCell ref="D2950:D2951"/>
    <mergeCell ref="E2950:G2950"/>
    <mergeCell ref="E2951:F2951"/>
    <mergeCell ref="A2922:B2922"/>
    <mergeCell ref="H2922:I2922"/>
    <mergeCell ref="A2923:C2923"/>
    <mergeCell ref="D2923:G2923"/>
    <mergeCell ref="H2923:H2925"/>
    <mergeCell ref="I2923:I2925"/>
    <mergeCell ref="A2924:A2925"/>
    <mergeCell ref="B2924:B2925"/>
    <mergeCell ref="C2924:C2925"/>
    <mergeCell ref="D2924:D2925"/>
    <mergeCell ref="E2924:G2924"/>
    <mergeCell ref="E2925:F2925"/>
    <mergeCell ref="G2926:I2927"/>
    <mergeCell ref="C2927:C2938"/>
    <mergeCell ref="E2927:F2927"/>
    <mergeCell ref="H2939:I2939"/>
    <mergeCell ref="A2942:C2942"/>
    <mergeCell ref="D2942:F2942"/>
    <mergeCell ref="G2900:I2901"/>
    <mergeCell ref="C2901:C2912"/>
    <mergeCell ref="E2901:F2901"/>
    <mergeCell ref="H2913:I2913"/>
    <mergeCell ref="A2916:C2916"/>
    <mergeCell ref="D2916:F2916"/>
    <mergeCell ref="A2917:I2917"/>
    <mergeCell ref="A2918:B2918"/>
    <mergeCell ref="E2918:F2918"/>
    <mergeCell ref="G2918:I2918"/>
    <mergeCell ref="A2919:B2919"/>
    <mergeCell ref="E2919:F2919"/>
    <mergeCell ref="G2919:I2919"/>
    <mergeCell ref="A2920:B2920"/>
    <mergeCell ref="E2920:F2920"/>
    <mergeCell ref="G2920:I2920"/>
    <mergeCell ref="A2921:B2921"/>
    <mergeCell ref="E2921:F2921"/>
    <mergeCell ref="G2921:I2921"/>
    <mergeCell ref="A2892:B2892"/>
    <mergeCell ref="E2892:F2892"/>
    <mergeCell ref="G2892:I2892"/>
    <mergeCell ref="A2893:B2893"/>
    <mergeCell ref="E2893:F2893"/>
    <mergeCell ref="G2893:I2893"/>
    <mergeCell ref="A2894:B2894"/>
    <mergeCell ref="E2894:F2894"/>
    <mergeCell ref="G2894:I2894"/>
    <mergeCell ref="A2895:B2895"/>
    <mergeCell ref="E2895:F2895"/>
    <mergeCell ref="G2895:I2895"/>
    <mergeCell ref="A2896:B2896"/>
    <mergeCell ref="H2896:I2896"/>
    <mergeCell ref="A2897:C2897"/>
    <mergeCell ref="D2897:G2897"/>
    <mergeCell ref="H2897:H2899"/>
    <mergeCell ref="I2897:I2899"/>
    <mergeCell ref="A2898:A2899"/>
    <mergeCell ref="B2898:B2899"/>
    <mergeCell ref="C2898:C2899"/>
    <mergeCell ref="D2898:D2899"/>
    <mergeCell ref="E2898:G2898"/>
    <mergeCell ref="E2899:F2899"/>
    <mergeCell ref="A2871:C2871"/>
    <mergeCell ref="D2871:G2871"/>
    <mergeCell ref="H2871:H2873"/>
    <mergeCell ref="I2871:I2873"/>
    <mergeCell ref="A2872:A2873"/>
    <mergeCell ref="B2872:B2873"/>
    <mergeCell ref="C2872:C2873"/>
    <mergeCell ref="D2872:D2873"/>
    <mergeCell ref="E2872:G2872"/>
    <mergeCell ref="E2873:F2873"/>
    <mergeCell ref="G2874:I2875"/>
    <mergeCell ref="C2875:C2886"/>
    <mergeCell ref="E2875:F2875"/>
    <mergeCell ref="H2887:I2887"/>
    <mergeCell ref="A2890:C2890"/>
    <mergeCell ref="D2890:F2890"/>
    <mergeCell ref="A2891:I2891"/>
    <mergeCell ref="H2860:I2860"/>
    <mergeCell ref="A2863:C2863"/>
    <mergeCell ref="D2863:F2863"/>
    <mergeCell ref="A2865:I2865"/>
    <mergeCell ref="A2866:B2866"/>
    <mergeCell ref="E2866:F2866"/>
    <mergeCell ref="G2866:I2866"/>
    <mergeCell ref="A2867:B2867"/>
    <mergeCell ref="E2867:F2867"/>
    <mergeCell ref="G2867:I2867"/>
    <mergeCell ref="A2868:B2868"/>
    <mergeCell ref="E2868:F2868"/>
    <mergeCell ref="G2868:I2868"/>
    <mergeCell ref="A2869:B2869"/>
    <mergeCell ref="E2869:F2869"/>
    <mergeCell ref="G2869:I2869"/>
    <mergeCell ref="A2870:B2870"/>
    <mergeCell ref="H2870:I2870"/>
    <mergeCell ref="A2842:B2842"/>
    <mergeCell ref="E2842:F2842"/>
    <mergeCell ref="G2842:I2842"/>
    <mergeCell ref="A2843:B2843"/>
    <mergeCell ref="H2843:I2843"/>
    <mergeCell ref="A2844:C2844"/>
    <mergeCell ref="D2844:G2844"/>
    <mergeCell ref="H2844:H2846"/>
    <mergeCell ref="I2844:I2846"/>
    <mergeCell ref="A2845:A2846"/>
    <mergeCell ref="B2845:B2846"/>
    <mergeCell ref="C2845:C2846"/>
    <mergeCell ref="D2845:D2846"/>
    <mergeCell ref="E2845:G2845"/>
    <mergeCell ref="E2846:F2846"/>
    <mergeCell ref="G2847:I2848"/>
    <mergeCell ref="C2848:C2859"/>
    <mergeCell ref="E2848:F2848"/>
    <mergeCell ref="G2821:I2822"/>
    <mergeCell ref="C2822:C2833"/>
    <mergeCell ref="E2822:F2822"/>
    <mergeCell ref="H2834:I2834"/>
    <mergeCell ref="A2837:C2837"/>
    <mergeCell ref="D2837:F2837"/>
    <mergeCell ref="A2838:I2838"/>
    <mergeCell ref="A2839:B2839"/>
    <mergeCell ref="E2839:F2839"/>
    <mergeCell ref="G2839:I2839"/>
    <mergeCell ref="A2840:B2840"/>
    <mergeCell ref="E2840:F2840"/>
    <mergeCell ref="G2840:I2840"/>
    <mergeCell ref="A2841:B2841"/>
    <mergeCell ref="E2841:F2841"/>
    <mergeCell ref="G2841:I2841"/>
    <mergeCell ref="A2812:I2812"/>
    <mergeCell ref="A2813:B2813"/>
    <mergeCell ref="E2813:F2813"/>
    <mergeCell ref="G2813:I2813"/>
    <mergeCell ref="A2814:B2814"/>
    <mergeCell ref="E2814:F2814"/>
    <mergeCell ref="G2814:I2814"/>
    <mergeCell ref="A2815:B2815"/>
    <mergeCell ref="E2815:F2815"/>
    <mergeCell ref="G2815:I2815"/>
    <mergeCell ref="A2816:B2816"/>
    <mergeCell ref="E2816:F2816"/>
    <mergeCell ref="G2816:I2816"/>
    <mergeCell ref="A2817:B2817"/>
    <mergeCell ref="H2817:I2817"/>
    <mergeCell ref="A2818:C2818"/>
    <mergeCell ref="D2818:G2818"/>
    <mergeCell ref="H2818:H2820"/>
    <mergeCell ref="I2818:I2820"/>
    <mergeCell ref="A2819:A2820"/>
    <mergeCell ref="B2819:B2820"/>
    <mergeCell ref="C2819:C2820"/>
    <mergeCell ref="D2819:D2820"/>
    <mergeCell ref="E2819:G2819"/>
    <mergeCell ref="E2820:F2820"/>
    <mergeCell ref="A2791:B2791"/>
    <mergeCell ref="H2791:I2791"/>
    <mergeCell ref="A2792:C2792"/>
    <mergeCell ref="D2792:G2792"/>
    <mergeCell ref="H2792:H2794"/>
    <mergeCell ref="I2792:I2794"/>
    <mergeCell ref="A2793:A2794"/>
    <mergeCell ref="B2793:B2794"/>
    <mergeCell ref="C2793:C2794"/>
    <mergeCell ref="D2793:D2794"/>
    <mergeCell ref="E2793:G2793"/>
    <mergeCell ref="E2794:F2794"/>
    <mergeCell ref="G2795:I2796"/>
    <mergeCell ref="C2796:C2807"/>
    <mergeCell ref="E2796:F2796"/>
    <mergeCell ref="H2808:I2808"/>
    <mergeCell ref="A2811:C2811"/>
    <mergeCell ref="D2811:F2811"/>
    <mergeCell ref="G2769:I2770"/>
    <mergeCell ref="C2770:C2781"/>
    <mergeCell ref="E2770:F2770"/>
    <mergeCell ref="H2782:I2782"/>
    <mergeCell ref="A2785:C2785"/>
    <mergeCell ref="D2785:F2785"/>
    <mergeCell ref="A2786:I2786"/>
    <mergeCell ref="A2787:B2787"/>
    <mergeCell ref="E2787:F2787"/>
    <mergeCell ref="G2787:I2787"/>
    <mergeCell ref="A2788:B2788"/>
    <mergeCell ref="E2788:F2788"/>
    <mergeCell ref="G2788:I2788"/>
    <mergeCell ref="A2789:B2789"/>
    <mergeCell ref="E2789:F2789"/>
    <mergeCell ref="G2789:I2789"/>
    <mergeCell ref="A2790:B2790"/>
    <mergeCell ref="E2790:F2790"/>
    <mergeCell ref="G2790:I2790"/>
    <mergeCell ref="A2760:I2760"/>
    <mergeCell ref="A2761:B2761"/>
    <mergeCell ref="E2761:F2761"/>
    <mergeCell ref="G2761:I2761"/>
    <mergeCell ref="A2762:B2762"/>
    <mergeCell ref="E2762:F2762"/>
    <mergeCell ref="G2762:I2762"/>
    <mergeCell ref="A2763:B2763"/>
    <mergeCell ref="E2763:F2763"/>
    <mergeCell ref="G2763:I2763"/>
    <mergeCell ref="A2764:B2764"/>
    <mergeCell ref="E2764:F2764"/>
    <mergeCell ref="G2764:I2764"/>
    <mergeCell ref="A2765:B2765"/>
    <mergeCell ref="H2765:I2765"/>
    <mergeCell ref="A2766:C2766"/>
    <mergeCell ref="D2766:G2766"/>
    <mergeCell ref="H2766:H2768"/>
    <mergeCell ref="I2766:I2768"/>
    <mergeCell ref="A2767:A2768"/>
    <mergeCell ref="B2767:B2768"/>
    <mergeCell ref="C2767:C2768"/>
    <mergeCell ref="D2767:D2768"/>
    <mergeCell ref="E2767:G2767"/>
    <mergeCell ref="E2768:F2768"/>
    <mergeCell ref="A2739:B2739"/>
    <mergeCell ref="H2739:I2739"/>
    <mergeCell ref="A2740:C2740"/>
    <mergeCell ref="D2740:G2740"/>
    <mergeCell ref="H2740:H2742"/>
    <mergeCell ref="I2740:I2742"/>
    <mergeCell ref="A2741:A2742"/>
    <mergeCell ref="B2741:B2742"/>
    <mergeCell ref="C2741:C2742"/>
    <mergeCell ref="D2741:D2742"/>
    <mergeCell ref="E2741:G2741"/>
    <mergeCell ref="E2742:F2742"/>
    <mergeCell ref="G2743:I2744"/>
    <mergeCell ref="C2744:C2755"/>
    <mergeCell ref="E2744:F2744"/>
    <mergeCell ref="H2756:I2756"/>
    <mergeCell ref="A2759:C2759"/>
    <mergeCell ref="D2759:F2759"/>
    <mergeCell ref="G2717:I2718"/>
    <mergeCell ref="C2718:C2729"/>
    <mergeCell ref="E2718:F2718"/>
    <mergeCell ref="H2730:I2730"/>
    <mergeCell ref="A2733:C2733"/>
    <mergeCell ref="D2733:F2733"/>
    <mergeCell ref="A2734:I2734"/>
    <mergeCell ref="A2735:B2735"/>
    <mergeCell ref="E2735:F2735"/>
    <mergeCell ref="G2735:I2735"/>
    <mergeCell ref="A2736:B2736"/>
    <mergeCell ref="E2736:F2736"/>
    <mergeCell ref="G2736:I2736"/>
    <mergeCell ref="A2737:B2737"/>
    <mergeCell ref="E2737:F2737"/>
    <mergeCell ref="G2737:I2737"/>
    <mergeCell ref="A2738:B2738"/>
    <mergeCell ref="E2738:F2738"/>
    <mergeCell ref="G2738:I2738"/>
    <mergeCell ref="A2708:I2708"/>
    <mergeCell ref="A2709:B2709"/>
    <mergeCell ref="E2709:F2709"/>
    <mergeCell ref="G2709:I2709"/>
    <mergeCell ref="A2710:B2710"/>
    <mergeCell ref="E2710:F2710"/>
    <mergeCell ref="G2710:I2710"/>
    <mergeCell ref="A2711:B2711"/>
    <mergeCell ref="E2711:F2711"/>
    <mergeCell ref="G2711:I2711"/>
    <mergeCell ref="A2712:B2712"/>
    <mergeCell ref="E2712:F2712"/>
    <mergeCell ref="G2712:I2712"/>
    <mergeCell ref="A2713:B2713"/>
    <mergeCell ref="H2713:I2713"/>
    <mergeCell ref="A2714:C2714"/>
    <mergeCell ref="D2714:G2714"/>
    <mergeCell ref="H2714:H2716"/>
    <mergeCell ref="I2714:I2716"/>
    <mergeCell ref="A2715:A2716"/>
    <mergeCell ref="B2715:B2716"/>
    <mergeCell ref="C2715:C2716"/>
    <mergeCell ref="D2715:D2716"/>
    <mergeCell ref="E2715:G2715"/>
    <mergeCell ref="E2716:F2716"/>
    <mergeCell ref="A2687:B2687"/>
    <mergeCell ref="H2687:I2687"/>
    <mergeCell ref="A2688:C2688"/>
    <mergeCell ref="D2688:G2688"/>
    <mergeCell ref="H2688:H2690"/>
    <mergeCell ref="I2688:I2690"/>
    <mergeCell ref="A2689:A2690"/>
    <mergeCell ref="B2689:B2690"/>
    <mergeCell ref="C2689:C2690"/>
    <mergeCell ref="D2689:D2690"/>
    <mergeCell ref="E2689:G2689"/>
    <mergeCell ref="E2690:F2690"/>
    <mergeCell ref="G2691:I2692"/>
    <mergeCell ref="C2692:C2703"/>
    <mergeCell ref="E2692:F2692"/>
    <mergeCell ref="H2704:I2704"/>
    <mergeCell ref="A2707:C2707"/>
    <mergeCell ref="D2707:F2707"/>
    <mergeCell ref="G2665:I2666"/>
    <mergeCell ref="C2666:C2677"/>
    <mergeCell ref="E2666:F2666"/>
    <mergeCell ref="H2678:I2678"/>
    <mergeCell ref="A2681:C2681"/>
    <mergeCell ref="D2681:F2681"/>
    <mergeCell ref="A2682:I2682"/>
    <mergeCell ref="A2683:B2683"/>
    <mergeCell ref="E2683:F2683"/>
    <mergeCell ref="G2683:I2683"/>
    <mergeCell ref="A2684:B2684"/>
    <mergeCell ref="E2684:F2684"/>
    <mergeCell ref="G2684:I2684"/>
    <mergeCell ref="A2685:B2685"/>
    <mergeCell ref="E2685:F2685"/>
    <mergeCell ref="G2685:I2685"/>
    <mergeCell ref="A2686:B2686"/>
    <mergeCell ref="E2686:F2686"/>
    <mergeCell ref="G2686:I2686"/>
    <mergeCell ref="A2656:I2656"/>
    <mergeCell ref="A2657:B2657"/>
    <mergeCell ref="E2657:F2657"/>
    <mergeCell ref="G2657:I2657"/>
    <mergeCell ref="A2658:B2658"/>
    <mergeCell ref="E2658:F2658"/>
    <mergeCell ref="G2658:I2658"/>
    <mergeCell ref="A2659:B2659"/>
    <mergeCell ref="E2659:F2659"/>
    <mergeCell ref="G2659:I2659"/>
    <mergeCell ref="A2660:B2660"/>
    <mergeCell ref="E2660:F2660"/>
    <mergeCell ref="G2660:I2660"/>
    <mergeCell ref="A2661:B2661"/>
    <mergeCell ref="H2661:I2661"/>
    <mergeCell ref="A2662:C2662"/>
    <mergeCell ref="D2662:G2662"/>
    <mergeCell ref="H2662:H2664"/>
    <mergeCell ref="I2662:I2664"/>
    <mergeCell ref="A2663:A2664"/>
    <mergeCell ref="B2663:B2664"/>
    <mergeCell ref="C2663:C2664"/>
    <mergeCell ref="D2663:D2664"/>
    <mergeCell ref="E2663:G2663"/>
    <mergeCell ref="E2664:F2664"/>
    <mergeCell ref="A2635:B2635"/>
    <mergeCell ref="H2635:I2635"/>
    <mergeCell ref="A2636:C2636"/>
    <mergeCell ref="D2636:G2636"/>
    <mergeCell ref="H2636:H2638"/>
    <mergeCell ref="I2636:I2638"/>
    <mergeCell ref="A2637:A2638"/>
    <mergeCell ref="B2637:B2638"/>
    <mergeCell ref="C2637:C2638"/>
    <mergeCell ref="D2637:D2638"/>
    <mergeCell ref="E2637:G2637"/>
    <mergeCell ref="E2638:F2638"/>
    <mergeCell ref="G2639:I2640"/>
    <mergeCell ref="C2640:C2651"/>
    <mergeCell ref="E2640:F2640"/>
    <mergeCell ref="H2652:I2652"/>
    <mergeCell ref="A2655:C2655"/>
    <mergeCell ref="D2655:F2655"/>
    <mergeCell ref="G2612:I2613"/>
    <mergeCell ref="C2613:C2624"/>
    <mergeCell ref="E2613:F2613"/>
    <mergeCell ref="H2625:I2625"/>
    <mergeCell ref="A2628:C2628"/>
    <mergeCell ref="D2628:F2628"/>
    <mergeCell ref="A2630:I2630"/>
    <mergeCell ref="A2631:B2631"/>
    <mergeCell ref="E2631:F2631"/>
    <mergeCell ref="G2631:I2631"/>
    <mergeCell ref="A2632:B2632"/>
    <mergeCell ref="E2632:F2632"/>
    <mergeCell ref="G2632:I2632"/>
    <mergeCell ref="A2633:B2633"/>
    <mergeCell ref="E2633:F2633"/>
    <mergeCell ref="G2633:I2633"/>
    <mergeCell ref="A2634:B2634"/>
    <mergeCell ref="E2634:F2634"/>
    <mergeCell ref="G2634:I2634"/>
    <mergeCell ref="A2603:I2603"/>
    <mergeCell ref="A2604:B2604"/>
    <mergeCell ref="E2604:F2604"/>
    <mergeCell ref="G2604:I2604"/>
    <mergeCell ref="A2605:B2605"/>
    <mergeCell ref="E2605:F2605"/>
    <mergeCell ref="G2605:I2605"/>
    <mergeCell ref="A2606:B2606"/>
    <mergeCell ref="E2606:F2606"/>
    <mergeCell ref="G2606:I2606"/>
    <mergeCell ref="A2607:B2607"/>
    <mergeCell ref="E2607:F2607"/>
    <mergeCell ref="G2607:I2607"/>
    <mergeCell ref="A2608:B2608"/>
    <mergeCell ref="H2608:I2608"/>
    <mergeCell ref="A2609:C2609"/>
    <mergeCell ref="D2609:G2609"/>
    <mergeCell ref="H2609:H2611"/>
    <mergeCell ref="I2609:I2611"/>
    <mergeCell ref="A2610:A2611"/>
    <mergeCell ref="B2610:B2611"/>
    <mergeCell ref="C2610:C2611"/>
    <mergeCell ref="D2610:D2611"/>
    <mergeCell ref="E2610:G2610"/>
    <mergeCell ref="E2611:F2611"/>
    <mergeCell ref="A2582:B2582"/>
    <mergeCell ref="H2582:I2582"/>
    <mergeCell ref="A2583:C2583"/>
    <mergeCell ref="D2583:G2583"/>
    <mergeCell ref="H2583:H2585"/>
    <mergeCell ref="I2583:I2585"/>
    <mergeCell ref="A2584:A2585"/>
    <mergeCell ref="B2584:B2585"/>
    <mergeCell ref="C2584:C2585"/>
    <mergeCell ref="D2584:D2585"/>
    <mergeCell ref="E2584:G2584"/>
    <mergeCell ref="E2585:F2585"/>
    <mergeCell ref="G2586:I2587"/>
    <mergeCell ref="C2587:C2598"/>
    <mergeCell ref="E2587:F2587"/>
    <mergeCell ref="H2599:I2599"/>
    <mergeCell ref="A2602:C2602"/>
    <mergeCell ref="D2602:F2602"/>
    <mergeCell ref="G2560:I2561"/>
    <mergeCell ref="C2561:C2572"/>
    <mergeCell ref="E2561:F2561"/>
    <mergeCell ref="H2573:I2573"/>
    <mergeCell ref="A2576:C2576"/>
    <mergeCell ref="D2576:F2576"/>
    <mergeCell ref="A2577:I2577"/>
    <mergeCell ref="A2578:B2578"/>
    <mergeCell ref="E2578:F2578"/>
    <mergeCell ref="G2578:I2578"/>
    <mergeCell ref="A2579:B2579"/>
    <mergeCell ref="E2579:F2579"/>
    <mergeCell ref="G2579:I2579"/>
    <mergeCell ref="A2580:B2580"/>
    <mergeCell ref="E2580:F2580"/>
    <mergeCell ref="G2580:I2580"/>
    <mergeCell ref="A2581:B2581"/>
    <mergeCell ref="E2581:F2581"/>
    <mergeCell ref="G2581:I2581"/>
    <mergeCell ref="A2551:I2551"/>
    <mergeCell ref="A2552:B2552"/>
    <mergeCell ref="E2552:F2552"/>
    <mergeCell ref="G2552:I2552"/>
    <mergeCell ref="A2553:B2553"/>
    <mergeCell ref="E2553:F2553"/>
    <mergeCell ref="G2553:I2553"/>
    <mergeCell ref="A2554:B2554"/>
    <mergeCell ref="E2554:F2554"/>
    <mergeCell ref="G2554:I2554"/>
    <mergeCell ref="A2555:B2555"/>
    <mergeCell ref="E2555:F2555"/>
    <mergeCell ref="G2555:I2555"/>
    <mergeCell ref="A2556:B2556"/>
    <mergeCell ref="H2556:I2556"/>
    <mergeCell ref="A2557:C2557"/>
    <mergeCell ref="D2557:G2557"/>
    <mergeCell ref="H2557:H2559"/>
    <mergeCell ref="I2557:I2559"/>
    <mergeCell ref="A2558:A2559"/>
    <mergeCell ref="B2558:B2559"/>
    <mergeCell ref="C2558:C2559"/>
    <mergeCell ref="D2558:D2559"/>
    <mergeCell ref="E2558:G2558"/>
    <mergeCell ref="E2559:F2559"/>
    <mergeCell ref="A2530:B2530"/>
    <mergeCell ref="H2530:I2530"/>
    <mergeCell ref="A2531:C2531"/>
    <mergeCell ref="D2531:G2531"/>
    <mergeCell ref="H2531:H2533"/>
    <mergeCell ref="I2531:I2533"/>
    <mergeCell ref="A2532:A2533"/>
    <mergeCell ref="B2532:B2533"/>
    <mergeCell ref="C2532:C2533"/>
    <mergeCell ref="D2532:D2533"/>
    <mergeCell ref="E2532:G2532"/>
    <mergeCell ref="E2533:F2533"/>
    <mergeCell ref="G2534:I2535"/>
    <mergeCell ref="C2535:C2546"/>
    <mergeCell ref="E2535:F2535"/>
    <mergeCell ref="H2547:I2547"/>
    <mergeCell ref="A2550:C2550"/>
    <mergeCell ref="D2550:F2550"/>
    <mergeCell ref="G2507:I2508"/>
    <mergeCell ref="C2508:C2519"/>
    <mergeCell ref="E2508:F2508"/>
    <mergeCell ref="H2520:I2520"/>
    <mergeCell ref="A2523:C2523"/>
    <mergeCell ref="D2523:F2523"/>
    <mergeCell ref="A2525:I2525"/>
    <mergeCell ref="A2526:B2526"/>
    <mergeCell ref="E2526:F2526"/>
    <mergeCell ref="G2526:I2526"/>
    <mergeCell ref="A2527:B2527"/>
    <mergeCell ref="E2527:F2527"/>
    <mergeCell ref="G2527:I2527"/>
    <mergeCell ref="A2528:B2528"/>
    <mergeCell ref="E2528:F2528"/>
    <mergeCell ref="G2528:I2528"/>
    <mergeCell ref="A2529:B2529"/>
    <mergeCell ref="E2529:F2529"/>
    <mergeCell ref="G2529:I2529"/>
    <mergeCell ref="A2501:B2501"/>
    <mergeCell ref="E2501:F2501"/>
    <mergeCell ref="G2501:I2501"/>
    <mergeCell ref="A2502:B2502"/>
    <mergeCell ref="E2502:F2502"/>
    <mergeCell ref="G2502:I2502"/>
    <mergeCell ref="A2503:B2503"/>
    <mergeCell ref="H2503:I2503"/>
    <mergeCell ref="A2504:C2504"/>
    <mergeCell ref="D2504:G2504"/>
    <mergeCell ref="H2504:H2506"/>
    <mergeCell ref="I2504:I2506"/>
    <mergeCell ref="A2505:A2506"/>
    <mergeCell ref="B2505:B2506"/>
    <mergeCell ref="C2505:C2506"/>
    <mergeCell ref="D2505:D2506"/>
    <mergeCell ref="E2505:G2505"/>
    <mergeCell ref="E2506:F2506"/>
    <mergeCell ref="A2476:C2476"/>
    <mergeCell ref="D2476:G2476"/>
    <mergeCell ref="E2477:G2477"/>
    <mergeCell ref="I2477:I2478"/>
    <mergeCell ref="E2478:F2478"/>
    <mergeCell ref="A2479:B2493"/>
    <mergeCell ref="C2479:C2493"/>
    <mergeCell ref="E2479:F2479"/>
    <mergeCell ref="H2480:H2492"/>
    <mergeCell ref="A2495:C2495"/>
    <mergeCell ref="D2495:F2495"/>
    <mergeCell ref="A2498:I2498"/>
    <mergeCell ref="A2499:B2499"/>
    <mergeCell ref="E2499:F2499"/>
    <mergeCell ref="G2499:I2499"/>
    <mergeCell ref="A2500:B2500"/>
    <mergeCell ref="E2500:F2500"/>
    <mergeCell ref="G2500:I2500"/>
    <mergeCell ref="E2449:G2449"/>
    <mergeCell ref="I2449:I2450"/>
    <mergeCell ref="E2450:F2450"/>
    <mergeCell ref="A2451:B2465"/>
    <mergeCell ref="C2451:C2465"/>
    <mergeCell ref="E2451:F2451"/>
    <mergeCell ref="H2452:H2464"/>
    <mergeCell ref="A2467:C2467"/>
    <mergeCell ref="D2467:F2467"/>
    <mergeCell ref="A2470:I2470"/>
    <mergeCell ref="A2471:B2471"/>
    <mergeCell ref="D2471:D2475"/>
    <mergeCell ref="E2471:F2471"/>
    <mergeCell ref="G2471:I2471"/>
    <mergeCell ref="A2472:B2472"/>
    <mergeCell ref="E2472:F2472"/>
    <mergeCell ref="G2472:I2472"/>
    <mergeCell ref="A2473:B2473"/>
    <mergeCell ref="E2473:F2473"/>
    <mergeCell ref="G2473:I2473"/>
    <mergeCell ref="A2474:B2474"/>
    <mergeCell ref="E2474:F2474"/>
    <mergeCell ref="G2474:I2474"/>
    <mergeCell ref="A2475:B2475"/>
    <mergeCell ref="H2475:I2475"/>
    <mergeCell ref="A2442:I2442"/>
    <mergeCell ref="A2443:B2443"/>
    <mergeCell ref="D2443:D2447"/>
    <mergeCell ref="E2443:F2443"/>
    <mergeCell ref="G2443:I2443"/>
    <mergeCell ref="A2444:B2444"/>
    <mergeCell ref="E2444:F2444"/>
    <mergeCell ref="G2444:I2444"/>
    <mergeCell ref="A2445:B2445"/>
    <mergeCell ref="E2445:F2445"/>
    <mergeCell ref="G2445:I2445"/>
    <mergeCell ref="A2446:B2446"/>
    <mergeCell ref="E2446:F2446"/>
    <mergeCell ref="G2446:I2446"/>
    <mergeCell ref="A2447:B2447"/>
    <mergeCell ref="H2447:I2447"/>
    <mergeCell ref="A2448:C2448"/>
    <mergeCell ref="D2448:G2448"/>
    <mergeCell ref="G2215:I2216"/>
    <mergeCell ref="C2216:C2227"/>
    <mergeCell ref="E2216:F2216"/>
    <mergeCell ref="A2231:C2231"/>
    <mergeCell ref="D2231:F2231"/>
    <mergeCell ref="A2206:I2206"/>
    <mergeCell ref="A2207:B2207"/>
    <mergeCell ref="E2207:F2207"/>
    <mergeCell ref="G2207:I2207"/>
    <mergeCell ref="A2208:B2208"/>
    <mergeCell ref="E2208:F2208"/>
    <mergeCell ref="G2208:I2208"/>
    <mergeCell ref="A2209:B2209"/>
    <mergeCell ref="E2209:F2209"/>
    <mergeCell ref="G2209:I2209"/>
    <mergeCell ref="A2210:B2210"/>
    <mergeCell ref="E2210:F2210"/>
    <mergeCell ref="G2210:I2210"/>
    <mergeCell ref="A2211:B2211"/>
    <mergeCell ref="H2211:I2211"/>
    <mergeCell ref="A2212:C2212"/>
    <mergeCell ref="D2212:G2212"/>
    <mergeCell ref="H2212:H2214"/>
    <mergeCell ref="I2212:I2214"/>
    <mergeCell ref="A2213:A2214"/>
    <mergeCell ref="B2213:B2214"/>
    <mergeCell ref="C2213:C2214"/>
    <mergeCell ref="D2213:D2214"/>
    <mergeCell ref="E2213:G2213"/>
    <mergeCell ref="E2214:F2214"/>
    <mergeCell ref="A2133:B2133"/>
    <mergeCell ref="H2133:I2133"/>
    <mergeCell ref="A2134:C2134"/>
    <mergeCell ref="D2134:G2134"/>
    <mergeCell ref="H2134:H2136"/>
    <mergeCell ref="I2134:I2136"/>
    <mergeCell ref="A2135:A2136"/>
    <mergeCell ref="B2135:B2136"/>
    <mergeCell ref="C2135:C2136"/>
    <mergeCell ref="D2135:D2136"/>
    <mergeCell ref="E2135:G2135"/>
    <mergeCell ref="E2136:F2136"/>
    <mergeCell ref="G2137:I2138"/>
    <mergeCell ref="C2138:C2149"/>
    <mergeCell ref="E2138:F2138"/>
    <mergeCell ref="H2150:I2150"/>
    <mergeCell ref="A2153:C2153"/>
    <mergeCell ref="D2153:F2153"/>
    <mergeCell ref="G2111:I2112"/>
    <mergeCell ref="C2112:C2123"/>
    <mergeCell ref="E2112:F2112"/>
    <mergeCell ref="H2124:I2124"/>
    <mergeCell ref="A2127:C2127"/>
    <mergeCell ref="D2127:F2127"/>
    <mergeCell ref="A2128:I2128"/>
    <mergeCell ref="A2129:B2129"/>
    <mergeCell ref="E2129:F2129"/>
    <mergeCell ref="G2129:I2129"/>
    <mergeCell ref="A2130:B2130"/>
    <mergeCell ref="E2130:F2130"/>
    <mergeCell ref="G2130:I2130"/>
    <mergeCell ref="A2131:B2131"/>
    <mergeCell ref="E2131:F2131"/>
    <mergeCell ref="G2131:I2131"/>
    <mergeCell ref="A2132:B2132"/>
    <mergeCell ref="E2132:F2132"/>
    <mergeCell ref="G2132:I2132"/>
    <mergeCell ref="A2102:I2102"/>
    <mergeCell ref="A2103:B2103"/>
    <mergeCell ref="E2103:F2103"/>
    <mergeCell ref="G2103:I2103"/>
    <mergeCell ref="A2104:B2104"/>
    <mergeCell ref="E2104:F2104"/>
    <mergeCell ref="G2104:I2104"/>
    <mergeCell ref="A2105:B2105"/>
    <mergeCell ref="E2105:F2105"/>
    <mergeCell ref="G2105:I2105"/>
    <mergeCell ref="A2106:B2106"/>
    <mergeCell ref="E2106:F2106"/>
    <mergeCell ref="G2106:I2106"/>
    <mergeCell ref="A2107:B2107"/>
    <mergeCell ref="H2107:I2107"/>
    <mergeCell ref="A2108:C2108"/>
    <mergeCell ref="D2108:G2108"/>
    <mergeCell ref="H2108:H2110"/>
    <mergeCell ref="I2108:I2110"/>
    <mergeCell ref="A2109:A2110"/>
    <mergeCell ref="B2109:B2110"/>
    <mergeCell ref="C2109:C2110"/>
    <mergeCell ref="D2109:D2110"/>
    <mergeCell ref="E2109:G2109"/>
    <mergeCell ref="E2110:F2110"/>
    <mergeCell ref="A2081:B2081"/>
    <mergeCell ref="H2081:I2081"/>
    <mergeCell ref="A2082:C2082"/>
    <mergeCell ref="D2082:G2082"/>
    <mergeCell ref="H2082:H2084"/>
    <mergeCell ref="I2082:I2084"/>
    <mergeCell ref="A2083:A2084"/>
    <mergeCell ref="B2083:B2084"/>
    <mergeCell ref="C2083:C2084"/>
    <mergeCell ref="D2083:D2084"/>
    <mergeCell ref="E2083:G2083"/>
    <mergeCell ref="E2084:F2084"/>
    <mergeCell ref="G2085:I2086"/>
    <mergeCell ref="C2086:C2097"/>
    <mergeCell ref="E2086:F2086"/>
    <mergeCell ref="H2098:I2098"/>
    <mergeCell ref="A2101:C2101"/>
    <mergeCell ref="D2101:F2101"/>
    <mergeCell ref="G2059:I2060"/>
    <mergeCell ref="C2060:C2071"/>
    <mergeCell ref="E2060:F2060"/>
    <mergeCell ref="H2072:I2072"/>
    <mergeCell ref="A2075:C2075"/>
    <mergeCell ref="D2075:F2075"/>
    <mergeCell ref="A2076:I2076"/>
    <mergeCell ref="A2077:B2077"/>
    <mergeCell ref="E2077:F2077"/>
    <mergeCell ref="G2077:I2077"/>
    <mergeCell ref="A2078:B2078"/>
    <mergeCell ref="E2078:F2078"/>
    <mergeCell ref="G2078:I2078"/>
    <mergeCell ref="A2079:B2079"/>
    <mergeCell ref="E2079:F2079"/>
    <mergeCell ref="G2079:I2079"/>
    <mergeCell ref="A2080:B2080"/>
    <mergeCell ref="E2080:F2080"/>
    <mergeCell ref="G2080:I2080"/>
    <mergeCell ref="A2050:I2050"/>
    <mergeCell ref="A2051:B2051"/>
    <mergeCell ref="E2051:F2051"/>
    <mergeCell ref="G2051:I2051"/>
    <mergeCell ref="A2052:B2052"/>
    <mergeCell ref="E2052:F2052"/>
    <mergeCell ref="G2052:I2052"/>
    <mergeCell ref="A2053:B2053"/>
    <mergeCell ref="E2053:F2053"/>
    <mergeCell ref="G2053:I2053"/>
    <mergeCell ref="A2054:B2054"/>
    <mergeCell ref="E2054:F2054"/>
    <mergeCell ref="G2054:I2054"/>
    <mergeCell ref="A2055:B2055"/>
    <mergeCell ref="H2055:I2055"/>
    <mergeCell ref="A2056:C2056"/>
    <mergeCell ref="D2056:G2056"/>
    <mergeCell ref="H2056:H2058"/>
    <mergeCell ref="I2056:I2058"/>
    <mergeCell ref="A2057:A2058"/>
    <mergeCell ref="B2057:B2058"/>
    <mergeCell ref="C2057:C2058"/>
    <mergeCell ref="D2057:D2058"/>
    <mergeCell ref="E2057:G2057"/>
    <mergeCell ref="E2058:F2058"/>
    <mergeCell ref="A2029:B2029"/>
    <mergeCell ref="H2029:I2029"/>
    <mergeCell ref="A2030:C2030"/>
    <mergeCell ref="D2030:G2030"/>
    <mergeCell ref="H2030:H2032"/>
    <mergeCell ref="I2030:I2032"/>
    <mergeCell ref="A2031:A2032"/>
    <mergeCell ref="B2031:B2032"/>
    <mergeCell ref="C2031:C2032"/>
    <mergeCell ref="D2031:D2032"/>
    <mergeCell ref="E2031:G2031"/>
    <mergeCell ref="E2032:F2032"/>
    <mergeCell ref="G2033:I2034"/>
    <mergeCell ref="C2034:C2045"/>
    <mergeCell ref="E2034:F2034"/>
    <mergeCell ref="H2046:I2046"/>
    <mergeCell ref="A2049:C2049"/>
    <mergeCell ref="D2049:F2049"/>
    <mergeCell ref="G2007:I2008"/>
    <mergeCell ref="C2008:C2019"/>
    <mergeCell ref="E2008:F2008"/>
    <mergeCell ref="H2020:I2020"/>
    <mergeCell ref="A2023:C2023"/>
    <mergeCell ref="D2023:F2023"/>
    <mergeCell ref="A2024:I2024"/>
    <mergeCell ref="A2025:B2025"/>
    <mergeCell ref="E2025:F2025"/>
    <mergeCell ref="G2025:I2025"/>
    <mergeCell ref="A2026:B2026"/>
    <mergeCell ref="E2026:F2026"/>
    <mergeCell ref="G2026:I2026"/>
    <mergeCell ref="A2027:B2027"/>
    <mergeCell ref="E2027:F2027"/>
    <mergeCell ref="G2027:I2027"/>
    <mergeCell ref="A2028:B2028"/>
    <mergeCell ref="E2028:F2028"/>
    <mergeCell ref="G2028:I2028"/>
    <mergeCell ref="A1998:I1998"/>
    <mergeCell ref="A1999:B1999"/>
    <mergeCell ref="E1999:F1999"/>
    <mergeCell ref="G1999:I1999"/>
    <mergeCell ref="A2000:B2000"/>
    <mergeCell ref="E2000:F2000"/>
    <mergeCell ref="G2000:I2000"/>
    <mergeCell ref="A2001:B2001"/>
    <mergeCell ref="E2001:F2001"/>
    <mergeCell ref="G2001:I2001"/>
    <mergeCell ref="A2002:B2002"/>
    <mergeCell ref="E2002:F2002"/>
    <mergeCell ref="G2002:I2002"/>
    <mergeCell ref="A2003:B2003"/>
    <mergeCell ref="H2003:I2003"/>
    <mergeCell ref="A2004:C2004"/>
    <mergeCell ref="D2004:G2004"/>
    <mergeCell ref="H2004:H2006"/>
    <mergeCell ref="I2004:I2006"/>
    <mergeCell ref="A2005:A2006"/>
    <mergeCell ref="B2005:B2006"/>
    <mergeCell ref="C2005:C2006"/>
    <mergeCell ref="D2005:D2006"/>
    <mergeCell ref="E2005:G2005"/>
    <mergeCell ref="E2006:F2006"/>
    <mergeCell ref="A1977:B1977"/>
    <mergeCell ref="H1977:I1977"/>
    <mergeCell ref="A1978:C1978"/>
    <mergeCell ref="D1978:G1978"/>
    <mergeCell ref="H1978:H1980"/>
    <mergeCell ref="I1978:I1980"/>
    <mergeCell ref="A1979:A1980"/>
    <mergeCell ref="B1979:B1980"/>
    <mergeCell ref="C1979:C1980"/>
    <mergeCell ref="D1979:D1980"/>
    <mergeCell ref="E1979:G1979"/>
    <mergeCell ref="E1980:F1980"/>
    <mergeCell ref="G1981:I1982"/>
    <mergeCell ref="C1982:C1993"/>
    <mergeCell ref="E1982:F1982"/>
    <mergeCell ref="H1994:I1994"/>
    <mergeCell ref="A1997:C1997"/>
    <mergeCell ref="D1997:F1997"/>
    <mergeCell ref="G1955:I1956"/>
    <mergeCell ref="C1956:C1967"/>
    <mergeCell ref="E1956:F1956"/>
    <mergeCell ref="H1968:I1968"/>
    <mergeCell ref="A1971:C1971"/>
    <mergeCell ref="D1971:F1971"/>
    <mergeCell ref="A1972:I1972"/>
    <mergeCell ref="A1973:B1973"/>
    <mergeCell ref="E1973:F1973"/>
    <mergeCell ref="G1973:I1973"/>
    <mergeCell ref="A1974:B1974"/>
    <mergeCell ref="E1974:F1974"/>
    <mergeCell ref="G1974:I1974"/>
    <mergeCell ref="A1975:B1975"/>
    <mergeCell ref="E1975:F1975"/>
    <mergeCell ref="G1975:I1975"/>
    <mergeCell ref="A1976:B1976"/>
    <mergeCell ref="E1976:F1976"/>
    <mergeCell ref="G1976:I1976"/>
    <mergeCell ref="A1946:I1946"/>
    <mergeCell ref="A1947:B1947"/>
    <mergeCell ref="E1947:F1947"/>
    <mergeCell ref="G1947:I1947"/>
    <mergeCell ref="A1948:B1948"/>
    <mergeCell ref="E1948:F1948"/>
    <mergeCell ref="G1948:I1948"/>
    <mergeCell ref="A1949:B1949"/>
    <mergeCell ref="E1949:F1949"/>
    <mergeCell ref="G1949:I1949"/>
    <mergeCell ref="A1950:B1950"/>
    <mergeCell ref="E1950:F1950"/>
    <mergeCell ref="G1950:I1950"/>
    <mergeCell ref="A1951:B1951"/>
    <mergeCell ref="H1951:I1951"/>
    <mergeCell ref="A1952:C1952"/>
    <mergeCell ref="D1952:G1952"/>
    <mergeCell ref="H1952:H1954"/>
    <mergeCell ref="I1952:I1954"/>
    <mergeCell ref="A1953:A1954"/>
    <mergeCell ref="B1953:B1954"/>
    <mergeCell ref="C1953:C1954"/>
    <mergeCell ref="D1953:D1954"/>
    <mergeCell ref="E1953:G1953"/>
    <mergeCell ref="E1954:F1954"/>
    <mergeCell ref="A1925:B1925"/>
    <mergeCell ref="H1925:I1925"/>
    <mergeCell ref="A1926:C1926"/>
    <mergeCell ref="D1926:G1926"/>
    <mergeCell ref="H1926:H1928"/>
    <mergeCell ref="I1926:I1928"/>
    <mergeCell ref="A1927:A1928"/>
    <mergeCell ref="B1927:B1928"/>
    <mergeCell ref="C1927:C1928"/>
    <mergeCell ref="D1927:D1928"/>
    <mergeCell ref="E1927:G1927"/>
    <mergeCell ref="E1928:F1928"/>
    <mergeCell ref="G1929:I1930"/>
    <mergeCell ref="C1930:C1941"/>
    <mergeCell ref="E1930:F1930"/>
    <mergeCell ref="H1942:I1942"/>
    <mergeCell ref="A1945:C1945"/>
    <mergeCell ref="D1945:F1945"/>
    <mergeCell ref="G1903:I1904"/>
    <mergeCell ref="C1904:C1915"/>
    <mergeCell ref="E1904:F1904"/>
    <mergeCell ref="H1916:I1916"/>
    <mergeCell ref="A1919:C1919"/>
    <mergeCell ref="D1919:F1919"/>
    <mergeCell ref="A1920:I1920"/>
    <mergeCell ref="A1921:B1921"/>
    <mergeCell ref="E1921:F1921"/>
    <mergeCell ref="G1921:I1921"/>
    <mergeCell ref="A1922:B1922"/>
    <mergeCell ref="E1922:F1922"/>
    <mergeCell ref="G1922:I1922"/>
    <mergeCell ref="A1923:B1923"/>
    <mergeCell ref="E1923:F1923"/>
    <mergeCell ref="G1923:I1923"/>
    <mergeCell ref="A1924:B1924"/>
    <mergeCell ref="E1924:F1924"/>
    <mergeCell ref="G1924:I1924"/>
    <mergeCell ref="A1894:I1894"/>
    <mergeCell ref="A1895:B1895"/>
    <mergeCell ref="E1895:F1895"/>
    <mergeCell ref="G1895:I1895"/>
    <mergeCell ref="A1896:B1896"/>
    <mergeCell ref="E1896:F1896"/>
    <mergeCell ref="G1896:I1896"/>
    <mergeCell ref="A1897:B1897"/>
    <mergeCell ref="E1897:F1897"/>
    <mergeCell ref="G1897:I1897"/>
    <mergeCell ref="A1898:B1898"/>
    <mergeCell ref="E1898:F1898"/>
    <mergeCell ref="G1898:I1898"/>
    <mergeCell ref="A1899:B1899"/>
    <mergeCell ref="H1899:I1899"/>
    <mergeCell ref="A1900:C1900"/>
    <mergeCell ref="D1900:G1900"/>
    <mergeCell ref="H1900:H1902"/>
    <mergeCell ref="I1900:I1902"/>
    <mergeCell ref="A1901:A1902"/>
    <mergeCell ref="B1901:B1902"/>
    <mergeCell ref="C1901:C1902"/>
    <mergeCell ref="D1901:D1902"/>
    <mergeCell ref="E1901:G1901"/>
    <mergeCell ref="E1902:F1902"/>
    <mergeCell ref="A1873:B1873"/>
    <mergeCell ref="H1873:I1873"/>
    <mergeCell ref="A1874:C1874"/>
    <mergeCell ref="D1874:G1874"/>
    <mergeCell ref="H1874:H1876"/>
    <mergeCell ref="I1874:I1876"/>
    <mergeCell ref="A1875:A1876"/>
    <mergeCell ref="B1875:B1876"/>
    <mergeCell ref="C1875:C1876"/>
    <mergeCell ref="D1875:D1876"/>
    <mergeCell ref="E1875:G1875"/>
    <mergeCell ref="E1876:F1876"/>
    <mergeCell ref="G1877:I1878"/>
    <mergeCell ref="C1878:C1889"/>
    <mergeCell ref="E1878:F1878"/>
    <mergeCell ref="H1890:I1890"/>
    <mergeCell ref="A1893:C1893"/>
    <mergeCell ref="D1893:F1893"/>
    <mergeCell ref="G1851:I1852"/>
    <mergeCell ref="C1852:C1863"/>
    <mergeCell ref="E1852:F1852"/>
    <mergeCell ref="H1864:I1864"/>
    <mergeCell ref="A1867:C1867"/>
    <mergeCell ref="D1867:F1867"/>
    <mergeCell ref="A1868:I1868"/>
    <mergeCell ref="A1869:B1869"/>
    <mergeCell ref="E1869:F1869"/>
    <mergeCell ref="G1869:I1869"/>
    <mergeCell ref="A1870:B1870"/>
    <mergeCell ref="E1870:F1870"/>
    <mergeCell ref="G1870:I1870"/>
    <mergeCell ref="A1871:B1871"/>
    <mergeCell ref="E1871:F1871"/>
    <mergeCell ref="G1871:I1871"/>
    <mergeCell ref="A1872:B1872"/>
    <mergeCell ref="E1872:F1872"/>
    <mergeCell ref="G1872:I1872"/>
    <mergeCell ref="A1842:I1842"/>
    <mergeCell ref="A1843:B1843"/>
    <mergeCell ref="E1843:F1843"/>
    <mergeCell ref="G1843:I1843"/>
    <mergeCell ref="A1844:B1844"/>
    <mergeCell ref="E1844:F1844"/>
    <mergeCell ref="G1844:I1844"/>
    <mergeCell ref="A1845:B1845"/>
    <mergeCell ref="E1845:F1845"/>
    <mergeCell ref="G1845:I1845"/>
    <mergeCell ref="A1846:B1846"/>
    <mergeCell ref="E1846:F1846"/>
    <mergeCell ref="G1846:I1846"/>
    <mergeCell ref="A1847:B1847"/>
    <mergeCell ref="H1847:I1847"/>
    <mergeCell ref="A1848:C1848"/>
    <mergeCell ref="D1848:G1848"/>
    <mergeCell ref="H1848:H1850"/>
    <mergeCell ref="I1848:I1850"/>
    <mergeCell ref="A1849:A1850"/>
    <mergeCell ref="B1849:B1850"/>
    <mergeCell ref="C1849:C1850"/>
    <mergeCell ref="D1849:D1850"/>
    <mergeCell ref="E1849:G1849"/>
    <mergeCell ref="E1850:F1850"/>
    <mergeCell ref="A1821:B1821"/>
    <mergeCell ref="H1821:I1821"/>
    <mergeCell ref="A1822:C1822"/>
    <mergeCell ref="D1822:G1822"/>
    <mergeCell ref="H1822:H1824"/>
    <mergeCell ref="I1822:I1824"/>
    <mergeCell ref="A1823:A1824"/>
    <mergeCell ref="B1823:B1824"/>
    <mergeCell ref="C1823:C1824"/>
    <mergeCell ref="D1823:D1824"/>
    <mergeCell ref="E1823:G1823"/>
    <mergeCell ref="E1824:F1824"/>
    <mergeCell ref="G1825:I1826"/>
    <mergeCell ref="C1826:C1837"/>
    <mergeCell ref="E1826:F1826"/>
    <mergeCell ref="H1838:I1838"/>
    <mergeCell ref="A1841:C1841"/>
    <mergeCell ref="D1841:F1841"/>
    <mergeCell ref="G1799:I1800"/>
    <mergeCell ref="C1800:C1811"/>
    <mergeCell ref="E1800:F1800"/>
    <mergeCell ref="H1812:I1812"/>
    <mergeCell ref="A1815:C1815"/>
    <mergeCell ref="D1815:F1815"/>
    <mergeCell ref="A1816:I1816"/>
    <mergeCell ref="A1817:B1817"/>
    <mergeCell ref="E1817:F1817"/>
    <mergeCell ref="G1817:I1817"/>
    <mergeCell ref="A1818:B1818"/>
    <mergeCell ref="E1818:F1818"/>
    <mergeCell ref="G1818:I1818"/>
    <mergeCell ref="A1819:B1819"/>
    <mergeCell ref="E1819:F1819"/>
    <mergeCell ref="G1819:I1819"/>
    <mergeCell ref="A1820:B1820"/>
    <mergeCell ref="E1820:F1820"/>
    <mergeCell ref="G1820:I1820"/>
    <mergeCell ref="A1790:I1790"/>
    <mergeCell ref="A1791:B1791"/>
    <mergeCell ref="E1791:F1791"/>
    <mergeCell ref="G1791:I1791"/>
    <mergeCell ref="A1792:B1792"/>
    <mergeCell ref="E1792:F1792"/>
    <mergeCell ref="G1792:I1792"/>
    <mergeCell ref="A1793:B1793"/>
    <mergeCell ref="E1793:F1793"/>
    <mergeCell ref="G1793:I1793"/>
    <mergeCell ref="A1794:B1794"/>
    <mergeCell ref="E1794:F1794"/>
    <mergeCell ref="G1794:I1794"/>
    <mergeCell ref="A1795:B1795"/>
    <mergeCell ref="H1795:I1795"/>
    <mergeCell ref="A1796:C1796"/>
    <mergeCell ref="D1796:G1796"/>
    <mergeCell ref="H1796:H1798"/>
    <mergeCell ref="I1796:I1798"/>
    <mergeCell ref="A1797:A1798"/>
    <mergeCell ref="B1797:B1798"/>
    <mergeCell ref="C1797:C1798"/>
    <mergeCell ref="D1797:D1798"/>
    <mergeCell ref="E1797:G1797"/>
    <mergeCell ref="E1798:F1798"/>
    <mergeCell ref="A1768:B1768"/>
    <mergeCell ref="H1768:I1768"/>
    <mergeCell ref="A1769:C1769"/>
    <mergeCell ref="D1769:G1769"/>
    <mergeCell ref="H1769:H1771"/>
    <mergeCell ref="I1769:I1771"/>
    <mergeCell ref="A1770:A1771"/>
    <mergeCell ref="B1770:B1771"/>
    <mergeCell ref="C1770:C1771"/>
    <mergeCell ref="D1770:D1771"/>
    <mergeCell ref="E1770:G1770"/>
    <mergeCell ref="E1771:F1771"/>
    <mergeCell ref="G1772:I1773"/>
    <mergeCell ref="C1773:C1784"/>
    <mergeCell ref="E1773:F1773"/>
    <mergeCell ref="H1785:I1785"/>
    <mergeCell ref="A1788:C1788"/>
    <mergeCell ref="D1788:F1788"/>
    <mergeCell ref="G1746:I1747"/>
    <mergeCell ref="C1747:C1758"/>
    <mergeCell ref="E1747:F1747"/>
    <mergeCell ref="H1759:I1759"/>
    <mergeCell ref="A1762:C1762"/>
    <mergeCell ref="D1762:F1762"/>
    <mergeCell ref="A1763:I1763"/>
    <mergeCell ref="A1764:B1764"/>
    <mergeCell ref="E1764:F1764"/>
    <mergeCell ref="G1764:I1764"/>
    <mergeCell ref="A1765:B1765"/>
    <mergeCell ref="E1765:F1765"/>
    <mergeCell ref="G1765:I1765"/>
    <mergeCell ref="A1766:B1766"/>
    <mergeCell ref="E1766:F1766"/>
    <mergeCell ref="G1766:I1766"/>
    <mergeCell ref="A1767:B1767"/>
    <mergeCell ref="E1767:F1767"/>
    <mergeCell ref="G1767:I1767"/>
    <mergeCell ref="A1737:I1737"/>
    <mergeCell ref="A1738:B1738"/>
    <mergeCell ref="E1738:F1738"/>
    <mergeCell ref="G1738:I1738"/>
    <mergeCell ref="A1739:B1739"/>
    <mergeCell ref="E1739:F1739"/>
    <mergeCell ref="G1739:I1739"/>
    <mergeCell ref="A1740:B1740"/>
    <mergeCell ref="E1740:F1740"/>
    <mergeCell ref="G1740:I1740"/>
    <mergeCell ref="A1741:B1741"/>
    <mergeCell ref="E1741:F1741"/>
    <mergeCell ref="G1741:I1741"/>
    <mergeCell ref="A1742:B1742"/>
    <mergeCell ref="H1742:I1742"/>
    <mergeCell ref="A1743:C1743"/>
    <mergeCell ref="D1743:G1743"/>
    <mergeCell ref="H1743:H1745"/>
    <mergeCell ref="I1743:I1745"/>
    <mergeCell ref="A1744:A1745"/>
    <mergeCell ref="B1744:B1745"/>
    <mergeCell ref="C1744:C1745"/>
    <mergeCell ref="D1744:D1745"/>
    <mergeCell ref="E1744:G1744"/>
    <mergeCell ref="E1745:F1745"/>
    <mergeCell ref="A1716:B1716"/>
    <mergeCell ref="H1716:I1716"/>
    <mergeCell ref="A1717:C1717"/>
    <mergeCell ref="D1717:G1717"/>
    <mergeCell ref="H1717:H1719"/>
    <mergeCell ref="I1717:I1719"/>
    <mergeCell ref="A1718:A1719"/>
    <mergeCell ref="B1718:B1719"/>
    <mergeCell ref="C1718:C1719"/>
    <mergeCell ref="D1718:D1719"/>
    <mergeCell ref="E1718:G1718"/>
    <mergeCell ref="E1719:F1719"/>
    <mergeCell ref="G1720:I1721"/>
    <mergeCell ref="C1721:C1732"/>
    <mergeCell ref="E1721:F1721"/>
    <mergeCell ref="H1733:I1733"/>
    <mergeCell ref="A1736:C1736"/>
    <mergeCell ref="D1736:F1736"/>
    <mergeCell ref="G1694:I1695"/>
    <mergeCell ref="C1695:C1706"/>
    <mergeCell ref="E1695:F1695"/>
    <mergeCell ref="H1707:I1707"/>
    <mergeCell ref="A1710:C1710"/>
    <mergeCell ref="D1710:F1710"/>
    <mergeCell ref="A1711:I1711"/>
    <mergeCell ref="A1712:B1712"/>
    <mergeCell ref="E1712:F1712"/>
    <mergeCell ref="G1712:I1712"/>
    <mergeCell ref="A1713:B1713"/>
    <mergeCell ref="E1713:F1713"/>
    <mergeCell ref="G1713:I1713"/>
    <mergeCell ref="A1714:B1714"/>
    <mergeCell ref="E1714:F1714"/>
    <mergeCell ref="G1714:I1714"/>
    <mergeCell ref="A1715:B1715"/>
    <mergeCell ref="E1715:F1715"/>
    <mergeCell ref="G1715:I1715"/>
    <mergeCell ref="A1685:I1685"/>
    <mergeCell ref="A1686:B1686"/>
    <mergeCell ref="E1686:F1686"/>
    <mergeCell ref="G1686:I1686"/>
    <mergeCell ref="A1687:B1687"/>
    <mergeCell ref="E1687:F1687"/>
    <mergeCell ref="G1687:I1687"/>
    <mergeCell ref="A1688:B1688"/>
    <mergeCell ref="E1688:F1688"/>
    <mergeCell ref="G1688:I1688"/>
    <mergeCell ref="A1689:B1689"/>
    <mergeCell ref="E1689:F1689"/>
    <mergeCell ref="G1689:I1689"/>
    <mergeCell ref="A1690:B1690"/>
    <mergeCell ref="H1690:I1690"/>
    <mergeCell ref="A1691:C1691"/>
    <mergeCell ref="D1691:G1691"/>
    <mergeCell ref="H1691:H1693"/>
    <mergeCell ref="I1691:I1693"/>
    <mergeCell ref="A1692:A1693"/>
    <mergeCell ref="B1692:B1693"/>
    <mergeCell ref="C1692:C1693"/>
    <mergeCell ref="D1692:D1693"/>
    <mergeCell ref="E1692:G1692"/>
    <mergeCell ref="E1693:F1693"/>
    <mergeCell ref="A1664:B1664"/>
    <mergeCell ref="H1664:I1664"/>
    <mergeCell ref="A1665:C1665"/>
    <mergeCell ref="D1665:G1665"/>
    <mergeCell ref="H1665:H1667"/>
    <mergeCell ref="I1665:I1667"/>
    <mergeCell ref="A1666:A1667"/>
    <mergeCell ref="B1666:B1667"/>
    <mergeCell ref="C1666:C1667"/>
    <mergeCell ref="D1666:D1667"/>
    <mergeCell ref="E1666:G1666"/>
    <mergeCell ref="E1667:F1667"/>
    <mergeCell ref="G1668:I1669"/>
    <mergeCell ref="C1669:C1680"/>
    <mergeCell ref="E1669:F1669"/>
    <mergeCell ref="H1681:I1681"/>
    <mergeCell ref="A1684:C1684"/>
    <mergeCell ref="D1684:F1684"/>
    <mergeCell ref="G1642:I1643"/>
    <mergeCell ref="C1643:C1654"/>
    <mergeCell ref="E1643:F1643"/>
    <mergeCell ref="H1655:I1655"/>
    <mergeCell ref="A1658:C1658"/>
    <mergeCell ref="D1658:F1658"/>
    <mergeCell ref="A1659:I1659"/>
    <mergeCell ref="A1660:B1660"/>
    <mergeCell ref="E1660:F1660"/>
    <mergeCell ref="G1660:I1660"/>
    <mergeCell ref="A1661:B1661"/>
    <mergeCell ref="E1661:F1661"/>
    <mergeCell ref="G1661:I1661"/>
    <mergeCell ref="A1662:B1662"/>
    <mergeCell ref="E1662:F1662"/>
    <mergeCell ref="G1662:I1662"/>
    <mergeCell ref="A1663:B1663"/>
    <mergeCell ref="E1663:F1663"/>
    <mergeCell ref="G1663:I1663"/>
    <mergeCell ref="A1633:I1633"/>
    <mergeCell ref="A1634:B1634"/>
    <mergeCell ref="E1634:F1634"/>
    <mergeCell ref="G1634:I1634"/>
    <mergeCell ref="A1635:B1635"/>
    <mergeCell ref="E1635:F1635"/>
    <mergeCell ref="G1635:I1635"/>
    <mergeCell ref="A1636:B1636"/>
    <mergeCell ref="E1636:F1636"/>
    <mergeCell ref="G1636:I1636"/>
    <mergeCell ref="A1637:B1637"/>
    <mergeCell ref="E1637:F1637"/>
    <mergeCell ref="G1637:I1637"/>
    <mergeCell ref="A1638:B1638"/>
    <mergeCell ref="H1638:I1638"/>
    <mergeCell ref="A1639:C1639"/>
    <mergeCell ref="D1639:G1639"/>
    <mergeCell ref="H1639:H1641"/>
    <mergeCell ref="I1639:I1641"/>
    <mergeCell ref="A1640:A1641"/>
    <mergeCell ref="B1640:B1641"/>
    <mergeCell ref="C1640:C1641"/>
    <mergeCell ref="D1640:D1641"/>
    <mergeCell ref="E1640:G1640"/>
    <mergeCell ref="E1641:F1641"/>
    <mergeCell ref="A1612:B1612"/>
    <mergeCell ref="H1612:I1612"/>
    <mergeCell ref="A1613:C1613"/>
    <mergeCell ref="D1613:G1613"/>
    <mergeCell ref="H1613:H1615"/>
    <mergeCell ref="I1613:I1615"/>
    <mergeCell ref="A1614:A1615"/>
    <mergeCell ref="B1614:B1615"/>
    <mergeCell ref="C1614:C1615"/>
    <mergeCell ref="D1614:D1615"/>
    <mergeCell ref="E1614:G1614"/>
    <mergeCell ref="E1615:F1615"/>
    <mergeCell ref="G1616:I1617"/>
    <mergeCell ref="C1617:C1628"/>
    <mergeCell ref="E1617:F1617"/>
    <mergeCell ref="H1629:I1629"/>
    <mergeCell ref="A1632:C1632"/>
    <mergeCell ref="D1632:F1632"/>
    <mergeCell ref="G1590:I1591"/>
    <mergeCell ref="C1591:C1602"/>
    <mergeCell ref="E1591:F1591"/>
    <mergeCell ref="H1603:I1603"/>
    <mergeCell ref="A1606:C1606"/>
    <mergeCell ref="D1606:F1606"/>
    <mergeCell ref="A1607:I1607"/>
    <mergeCell ref="A1608:B1608"/>
    <mergeCell ref="E1608:F1608"/>
    <mergeCell ref="G1608:I1608"/>
    <mergeCell ref="A1609:B1609"/>
    <mergeCell ref="E1609:F1609"/>
    <mergeCell ref="G1609:I1609"/>
    <mergeCell ref="A1610:B1610"/>
    <mergeCell ref="E1610:F1610"/>
    <mergeCell ref="G1610:I1610"/>
    <mergeCell ref="A1611:B1611"/>
    <mergeCell ref="E1611:F1611"/>
    <mergeCell ref="G1611:I1611"/>
    <mergeCell ref="A1581:I1581"/>
    <mergeCell ref="A1582:B1582"/>
    <mergeCell ref="E1582:F1582"/>
    <mergeCell ref="G1582:I1582"/>
    <mergeCell ref="A1583:B1583"/>
    <mergeCell ref="E1583:F1583"/>
    <mergeCell ref="G1583:I1583"/>
    <mergeCell ref="A1584:B1584"/>
    <mergeCell ref="E1584:F1584"/>
    <mergeCell ref="G1584:I1584"/>
    <mergeCell ref="A1585:B1585"/>
    <mergeCell ref="E1585:F1585"/>
    <mergeCell ref="G1585:I1585"/>
    <mergeCell ref="A1586:B1586"/>
    <mergeCell ref="H1586:I1586"/>
    <mergeCell ref="A1587:C1587"/>
    <mergeCell ref="D1587:G1587"/>
    <mergeCell ref="H1587:H1589"/>
    <mergeCell ref="I1587:I1589"/>
    <mergeCell ref="A1588:A1589"/>
    <mergeCell ref="B1588:B1589"/>
    <mergeCell ref="C1588:C1589"/>
    <mergeCell ref="D1588:D1589"/>
    <mergeCell ref="E1588:G1588"/>
    <mergeCell ref="E1589:F1589"/>
    <mergeCell ref="A1560:B1560"/>
    <mergeCell ref="H1560:I1560"/>
    <mergeCell ref="A1561:C1561"/>
    <mergeCell ref="D1561:G1561"/>
    <mergeCell ref="H1561:H1563"/>
    <mergeCell ref="I1561:I1563"/>
    <mergeCell ref="A1562:A1563"/>
    <mergeCell ref="B1562:B1563"/>
    <mergeCell ref="C1562:C1563"/>
    <mergeCell ref="D1562:D1563"/>
    <mergeCell ref="E1562:G1562"/>
    <mergeCell ref="E1563:F1563"/>
    <mergeCell ref="G1564:I1565"/>
    <mergeCell ref="C1565:C1576"/>
    <mergeCell ref="E1565:F1565"/>
    <mergeCell ref="H1577:I1577"/>
    <mergeCell ref="A1580:C1580"/>
    <mergeCell ref="D1580:F1580"/>
    <mergeCell ref="G1538:I1539"/>
    <mergeCell ref="C1539:C1550"/>
    <mergeCell ref="E1539:F1539"/>
    <mergeCell ref="H1551:I1551"/>
    <mergeCell ref="A1554:C1554"/>
    <mergeCell ref="D1554:F1554"/>
    <mergeCell ref="A1555:I1555"/>
    <mergeCell ref="A1556:B1556"/>
    <mergeCell ref="E1556:F1556"/>
    <mergeCell ref="G1556:I1556"/>
    <mergeCell ref="A1557:B1557"/>
    <mergeCell ref="E1557:F1557"/>
    <mergeCell ref="G1557:I1557"/>
    <mergeCell ref="A1558:B1558"/>
    <mergeCell ref="E1558:F1558"/>
    <mergeCell ref="G1558:I1558"/>
    <mergeCell ref="A1559:B1559"/>
    <mergeCell ref="E1559:F1559"/>
    <mergeCell ref="G1559:I1559"/>
    <mergeCell ref="A1529:I1529"/>
    <mergeCell ref="A1530:B1530"/>
    <mergeCell ref="E1530:F1530"/>
    <mergeCell ref="G1530:I1530"/>
    <mergeCell ref="A1531:B1531"/>
    <mergeCell ref="E1531:F1531"/>
    <mergeCell ref="G1531:I1531"/>
    <mergeCell ref="A1532:B1532"/>
    <mergeCell ref="E1532:F1532"/>
    <mergeCell ref="G1532:I1532"/>
    <mergeCell ref="A1533:B1533"/>
    <mergeCell ref="E1533:F1533"/>
    <mergeCell ref="G1533:I1533"/>
    <mergeCell ref="A1534:B1534"/>
    <mergeCell ref="H1534:I1534"/>
    <mergeCell ref="A1535:C1535"/>
    <mergeCell ref="D1535:G1535"/>
    <mergeCell ref="H1535:H1537"/>
    <mergeCell ref="I1535:I1537"/>
    <mergeCell ref="A1536:A1537"/>
    <mergeCell ref="B1536:B1537"/>
    <mergeCell ref="C1536:C1537"/>
    <mergeCell ref="D1536:D1537"/>
    <mergeCell ref="E1536:G1536"/>
    <mergeCell ref="E1537:F1537"/>
    <mergeCell ref="G1457:I1458"/>
    <mergeCell ref="C1458:C1469"/>
    <mergeCell ref="E1458:F1458"/>
    <mergeCell ref="H1470:I1470"/>
    <mergeCell ref="A1473:C1473"/>
    <mergeCell ref="D1473:F1473"/>
    <mergeCell ref="A1448:I1448"/>
    <mergeCell ref="A1449:B1449"/>
    <mergeCell ref="E1449:F1449"/>
    <mergeCell ref="G1449:I1449"/>
    <mergeCell ref="A1450:B1450"/>
    <mergeCell ref="E1450:F1450"/>
    <mergeCell ref="G1450:I1450"/>
    <mergeCell ref="A1451:B1451"/>
    <mergeCell ref="E1451:F1451"/>
    <mergeCell ref="G1451:I1451"/>
    <mergeCell ref="A1452:B1452"/>
    <mergeCell ref="E1452:F1452"/>
    <mergeCell ref="G1452:I1452"/>
    <mergeCell ref="A1453:B1453"/>
    <mergeCell ref="H1453:I1453"/>
    <mergeCell ref="A1454:C1454"/>
    <mergeCell ref="D1454:G1454"/>
    <mergeCell ref="H1454:H1456"/>
    <mergeCell ref="I1454:I1456"/>
    <mergeCell ref="A1455:A1456"/>
    <mergeCell ref="B1455:B1456"/>
    <mergeCell ref="C1455:C1456"/>
    <mergeCell ref="D1455:D1456"/>
    <mergeCell ref="E1455:G1455"/>
    <mergeCell ref="E1456:F1456"/>
    <mergeCell ref="A1427:B1427"/>
    <mergeCell ref="H1427:I1427"/>
    <mergeCell ref="A1428:C1428"/>
    <mergeCell ref="D1428:G1428"/>
    <mergeCell ref="H1428:H1430"/>
    <mergeCell ref="I1428:I1430"/>
    <mergeCell ref="A1429:A1430"/>
    <mergeCell ref="B1429:B1430"/>
    <mergeCell ref="C1429:C1430"/>
    <mergeCell ref="D1429:D1430"/>
    <mergeCell ref="E1429:G1429"/>
    <mergeCell ref="E1430:F1430"/>
    <mergeCell ref="G1431:I1432"/>
    <mergeCell ref="C1432:C1443"/>
    <mergeCell ref="E1432:F1432"/>
    <mergeCell ref="H1444:I1444"/>
    <mergeCell ref="A1447:C1447"/>
    <mergeCell ref="D1447:F1447"/>
    <mergeCell ref="G1405:I1406"/>
    <mergeCell ref="C1406:C1417"/>
    <mergeCell ref="E1406:F1406"/>
    <mergeCell ref="H1418:I1418"/>
    <mergeCell ref="A1421:C1421"/>
    <mergeCell ref="D1421:F1421"/>
    <mergeCell ref="A1422:I1422"/>
    <mergeCell ref="A1423:B1423"/>
    <mergeCell ref="E1423:F1423"/>
    <mergeCell ref="G1423:I1423"/>
    <mergeCell ref="A1424:B1424"/>
    <mergeCell ref="E1424:F1424"/>
    <mergeCell ref="G1424:I1424"/>
    <mergeCell ref="A1425:B1425"/>
    <mergeCell ref="E1425:F1425"/>
    <mergeCell ref="G1425:I1425"/>
    <mergeCell ref="A1426:B1426"/>
    <mergeCell ref="E1426:F1426"/>
    <mergeCell ref="G1426:I1426"/>
    <mergeCell ref="A1396:I1396"/>
    <mergeCell ref="A1397:B1397"/>
    <mergeCell ref="E1397:F1397"/>
    <mergeCell ref="G1397:I1397"/>
    <mergeCell ref="A1398:B1398"/>
    <mergeCell ref="E1398:F1398"/>
    <mergeCell ref="G1398:I1398"/>
    <mergeCell ref="A1399:B1399"/>
    <mergeCell ref="E1399:F1399"/>
    <mergeCell ref="G1399:I1399"/>
    <mergeCell ref="A1400:B1400"/>
    <mergeCell ref="E1400:F1400"/>
    <mergeCell ref="G1400:I1400"/>
    <mergeCell ref="A1401:B1401"/>
    <mergeCell ref="H1401:I1401"/>
    <mergeCell ref="A1402:C1402"/>
    <mergeCell ref="D1402:G1402"/>
    <mergeCell ref="H1402:H1404"/>
    <mergeCell ref="I1402:I1404"/>
    <mergeCell ref="A1403:A1404"/>
    <mergeCell ref="B1403:B1404"/>
    <mergeCell ref="C1403:C1404"/>
    <mergeCell ref="D1403:D1404"/>
    <mergeCell ref="E1403:G1403"/>
    <mergeCell ref="E1404:F1404"/>
    <mergeCell ref="A1375:B1375"/>
    <mergeCell ref="H1375:I1375"/>
    <mergeCell ref="A1376:C1376"/>
    <mergeCell ref="D1376:G1376"/>
    <mergeCell ref="H1376:H1378"/>
    <mergeCell ref="I1376:I1378"/>
    <mergeCell ref="A1377:A1378"/>
    <mergeCell ref="B1377:B1378"/>
    <mergeCell ref="C1377:C1378"/>
    <mergeCell ref="D1377:D1378"/>
    <mergeCell ref="E1377:G1377"/>
    <mergeCell ref="E1378:F1378"/>
    <mergeCell ref="G1379:I1380"/>
    <mergeCell ref="C1380:C1391"/>
    <mergeCell ref="E1380:F1380"/>
    <mergeCell ref="H1392:I1392"/>
    <mergeCell ref="A1395:C1395"/>
    <mergeCell ref="D1395:F1395"/>
    <mergeCell ref="G1353:I1354"/>
    <mergeCell ref="C1354:C1365"/>
    <mergeCell ref="E1354:F1354"/>
    <mergeCell ref="H1366:I1366"/>
    <mergeCell ref="A1369:C1369"/>
    <mergeCell ref="D1369:F1369"/>
    <mergeCell ref="A1370:I1370"/>
    <mergeCell ref="A1371:B1371"/>
    <mergeCell ref="E1371:F1371"/>
    <mergeCell ref="G1371:I1371"/>
    <mergeCell ref="A1372:B1372"/>
    <mergeCell ref="E1372:F1372"/>
    <mergeCell ref="G1372:I1372"/>
    <mergeCell ref="A1373:B1373"/>
    <mergeCell ref="E1373:F1373"/>
    <mergeCell ref="G1373:I1373"/>
    <mergeCell ref="A1374:B1374"/>
    <mergeCell ref="E1374:F1374"/>
    <mergeCell ref="G1374:I1374"/>
    <mergeCell ref="A1344:I1344"/>
    <mergeCell ref="A1345:B1345"/>
    <mergeCell ref="E1345:F1345"/>
    <mergeCell ref="G1345:I1345"/>
    <mergeCell ref="A1346:B1346"/>
    <mergeCell ref="E1346:F1346"/>
    <mergeCell ref="G1346:I1346"/>
    <mergeCell ref="A1347:B1347"/>
    <mergeCell ref="E1347:F1347"/>
    <mergeCell ref="G1347:I1347"/>
    <mergeCell ref="A1348:B1348"/>
    <mergeCell ref="E1348:F1348"/>
    <mergeCell ref="G1348:I1348"/>
    <mergeCell ref="A1349:B1349"/>
    <mergeCell ref="H1349:I1349"/>
    <mergeCell ref="A1350:C1350"/>
    <mergeCell ref="D1350:G1350"/>
    <mergeCell ref="H1350:H1352"/>
    <mergeCell ref="I1350:I1352"/>
    <mergeCell ref="A1351:A1352"/>
    <mergeCell ref="B1351:B1352"/>
    <mergeCell ref="C1351:C1352"/>
    <mergeCell ref="D1351:D1352"/>
    <mergeCell ref="E1351:G1351"/>
    <mergeCell ref="E1352:F1352"/>
    <mergeCell ref="G1300:I1301"/>
    <mergeCell ref="C1301:C1312"/>
    <mergeCell ref="E1301:F1301"/>
    <mergeCell ref="A1316:C1316"/>
    <mergeCell ref="D1316:F1316"/>
    <mergeCell ref="A1291:I1291"/>
    <mergeCell ref="A1292:B1292"/>
    <mergeCell ref="E1292:F1292"/>
    <mergeCell ref="G1292:I1292"/>
    <mergeCell ref="A1293:B1293"/>
    <mergeCell ref="E1293:F1293"/>
    <mergeCell ref="G1293:I1293"/>
    <mergeCell ref="A1294:B1294"/>
    <mergeCell ref="E1294:F1294"/>
    <mergeCell ref="G1294:I1294"/>
    <mergeCell ref="A1295:B1295"/>
    <mergeCell ref="E1295:F1295"/>
    <mergeCell ref="G1295:I1295"/>
    <mergeCell ref="A1296:B1296"/>
    <mergeCell ref="H1296:I1296"/>
    <mergeCell ref="A1297:C1297"/>
    <mergeCell ref="D1297:G1297"/>
    <mergeCell ref="H1297:H1299"/>
    <mergeCell ref="I1297:I1299"/>
    <mergeCell ref="A1298:A1299"/>
    <mergeCell ref="B1298:B1299"/>
    <mergeCell ref="C1298:C1299"/>
    <mergeCell ref="D1298:D1299"/>
    <mergeCell ref="E1298:G1298"/>
    <mergeCell ref="E1299:F1299"/>
    <mergeCell ref="G1248:I1249"/>
    <mergeCell ref="C1249:C1260"/>
    <mergeCell ref="E1249:F1249"/>
    <mergeCell ref="H1261:I1261"/>
    <mergeCell ref="A1264:C1264"/>
    <mergeCell ref="D1264:F1264"/>
    <mergeCell ref="A1239:I1239"/>
    <mergeCell ref="A1240:B1240"/>
    <mergeCell ref="E1240:F1240"/>
    <mergeCell ref="G1240:I1240"/>
    <mergeCell ref="A1241:B1241"/>
    <mergeCell ref="E1241:F1241"/>
    <mergeCell ref="G1241:I1241"/>
    <mergeCell ref="A1242:B1242"/>
    <mergeCell ref="E1242:F1242"/>
    <mergeCell ref="G1242:I1242"/>
    <mergeCell ref="A1243:B1243"/>
    <mergeCell ref="E1243:F1243"/>
    <mergeCell ref="G1243:I1243"/>
    <mergeCell ref="A1244:B1244"/>
    <mergeCell ref="H1244:I1244"/>
    <mergeCell ref="A1245:C1245"/>
    <mergeCell ref="D1245:G1245"/>
    <mergeCell ref="H1245:H1247"/>
    <mergeCell ref="I1245:I1247"/>
    <mergeCell ref="A1246:A1247"/>
    <mergeCell ref="B1246:B1247"/>
    <mergeCell ref="C1246:C1247"/>
    <mergeCell ref="D1246:D1247"/>
    <mergeCell ref="E1246:G1246"/>
    <mergeCell ref="E1247:F1247"/>
    <mergeCell ref="F561:G562"/>
    <mergeCell ref="H561:H562"/>
    <mergeCell ref="E563:G564"/>
    <mergeCell ref="H563:H564"/>
    <mergeCell ref="F568:G569"/>
    <mergeCell ref="H568:H569"/>
    <mergeCell ref="E1022:G1022"/>
    <mergeCell ref="I1022:I1023"/>
    <mergeCell ref="E1023:F1023"/>
    <mergeCell ref="A1024:B1037"/>
    <mergeCell ref="C1024:C1037"/>
    <mergeCell ref="E1024:F1024"/>
    <mergeCell ref="A1040:C1040"/>
    <mergeCell ref="D1040:F1040"/>
    <mergeCell ref="G1033:H1036"/>
    <mergeCell ref="H1025:I1030"/>
    <mergeCell ref="A1015:I1015"/>
    <mergeCell ref="A1016:B1016"/>
    <mergeCell ref="D1016:D1020"/>
    <mergeCell ref="E1016:F1016"/>
    <mergeCell ref="G1016:I1016"/>
    <mergeCell ref="A1017:B1017"/>
    <mergeCell ref="E1017:F1017"/>
    <mergeCell ref="G1017:I1017"/>
    <mergeCell ref="A1018:B1018"/>
    <mergeCell ref="E1018:F1018"/>
    <mergeCell ref="G1018:I1018"/>
    <mergeCell ref="A1019:B1019"/>
    <mergeCell ref="E1019:F1019"/>
    <mergeCell ref="G1019:I1019"/>
    <mergeCell ref="A1020:B1020"/>
    <mergeCell ref="H1020:I1020"/>
    <mergeCell ref="A1021:C1021"/>
    <mergeCell ref="D1021:G1021"/>
    <mergeCell ref="E997:I997"/>
    <mergeCell ref="C998:C1010"/>
    <mergeCell ref="E998:F998"/>
    <mergeCell ref="H1000:I1009"/>
    <mergeCell ref="A1013:C1013"/>
    <mergeCell ref="D1013:F1013"/>
    <mergeCell ref="A989:B989"/>
    <mergeCell ref="E989:F989"/>
    <mergeCell ref="G989:I989"/>
    <mergeCell ref="A990:B990"/>
    <mergeCell ref="E990:F990"/>
    <mergeCell ref="G990:I990"/>
    <mergeCell ref="A991:B991"/>
    <mergeCell ref="E991:F991"/>
    <mergeCell ref="G991:I991"/>
    <mergeCell ref="A992:B992"/>
    <mergeCell ref="E992:F992"/>
    <mergeCell ref="G992:I992"/>
    <mergeCell ref="A993:B993"/>
    <mergeCell ref="H993:I993"/>
    <mergeCell ref="A994:C994"/>
    <mergeCell ref="D994:G994"/>
    <mergeCell ref="H994:H996"/>
    <mergeCell ref="I994:I996"/>
    <mergeCell ref="A995:A996"/>
    <mergeCell ref="B995:B996"/>
    <mergeCell ref="C995:C996"/>
    <mergeCell ref="D995:D996"/>
    <mergeCell ref="E995:G995"/>
    <mergeCell ref="E996:F996"/>
    <mergeCell ref="A967:C967"/>
    <mergeCell ref="D967:G967"/>
    <mergeCell ref="H967:H969"/>
    <mergeCell ref="I967:I969"/>
    <mergeCell ref="A968:A969"/>
    <mergeCell ref="B968:B969"/>
    <mergeCell ref="C968:C969"/>
    <mergeCell ref="D968:D969"/>
    <mergeCell ref="E968:G968"/>
    <mergeCell ref="E969:F969"/>
    <mergeCell ref="E970:I970"/>
    <mergeCell ref="C971:C983"/>
    <mergeCell ref="E971:F971"/>
    <mergeCell ref="H973:I982"/>
    <mergeCell ref="A987:C987"/>
    <mergeCell ref="D987:F987"/>
    <mergeCell ref="A988:I988"/>
    <mergeCell ref="A959:C959"/>
    <mergeCell ref="D959:F959"/>
    <mergeCell ref="A961:I961"/>
    <mergeCell ref="A962:B962"/>
    <mergeCell ref="E962:F962"/>
    <mergeCell ref="G962:I962"/>
    <mergeCell ref="A963:B963"/>
    <mergeCell ref="E963:F963"/>
    <mergeCell ref="G963:I963"/>
    <mergeCell ref="A964:B964"/>
    <mergeCell ref="E964:F964"/>
    <mergeCell ref="G964:I964"/>
    <mergeCell ref="A965:B965"/>
    <mergeCell ref="E965:F965"/>
    <mergeCell ref="G965:I965"/>
    <mergeCell ref="A966:B966"/>
    <mergeCell ref="H966:I966"/>
    <mergeCell ref="E943:G943"/>
    <mergeCell ref="I943:I944"/>
    <mergeCell ref="E944:F944"/>
    <mergeCell ref="A945:B956"/>
    <mergeCell ref="C945:C956"/>
    <mergeCell ref="E945:F945"/>
    <mergeCell ref="E946:F946"/>
    <mergeCell ref="H946:I956"/>
    <mergeCell ref="E947:F947"/>
    <mergeCell ref="E948:F948"/>
    <mergeCell ref="E949:F949"/>
    <mergeCell ref="E950:F950"/>
    <mergeCell ref="E951:F951"/>
    <mergeCell ref="E952:F952"/>
    <mergeCell ref="E953:F953"/>
    <mergeCell ref="E954:F954"/>
    <mergeCell ref="E955:F955"/>
    <mergeCell ref="E956:F956"/>
    <mergeCell ref="A936:I936"/>
    <mergeCell ref="A937:B937"/>
    <mergeCell ref="E937:F937"/>
    <mergeCell ref="G937:I937"/>
    <mergeCell ref="A938:B938"/>
    <mergeCell ref="E938:F938"/>
    <mergeCell ref="G938:I938"/>
    <mergeCell ref="A939:B939"/>
    <mergeCell ref="E939:F939"/>
    <mergeCell ref="G939:I939"/>
    <mergeCell ref="A940:B940"/>
    <mergeCell ref="E940:F940"/>
    <mergeCell ref="G940:I940"/>
    <mergeCell ref="A941:B941"/>
    <mergeCell ref="H941:I941"/>
    <mergeCell ref="A942:C942"/>
    <mergeCell ref="D942:G942"/>
    <mergeCell ref="H843:I843"/>
    <mergeCell ref="H844:I844"/>
    <mergeCell ref="H845:I845"/>
    <mergeCell ref="H846:I846"/>
    <mergeCell ref="H847:I847"/>
    <mergeCell ref="H848:I848"/>
    <mergeCell ref="H849:I849"/>
    <mergeCell ref="H850:I850"/>
    <mergeCell ref="A508:C508"/>
    <mergeCell ref="D508:G508"/>
    <mergeCell ref="E509:G509"/>
    <mergeCell ref="H509:H510"/>
    <mergeCell ref="I509:I510"/>
    <mergeCell ref="E510:F510"/>
    <mergeCell ref="A502:I502"/>
    <mergeCell ref="A503:B503"/>
    <mergeCell ref="A854:C854"/>
    <mergeCell ref="D854:F854"/>
    <mergeCell ref="G838:H838"/>
    <mergeCell ref="E839:F843"/>
    <mergeCell ref="A832:B832"/>
    <mergeCell ref="E832:F832"/>
    <mergeCell ref="G832:I832"/>
    <mergeCell ref="A833:B833"/>
    <mergeCell ref="E833:F833"/>
    <mergeCell ref="G833:I833"/>
    <mergeCell ref="A834:B834"/>
    <mergeCell ref="H834:I834"/>
    <mergeCell ref="A835:C835"/>
    <mergeCell ref="D835:G835"/>
    <mergeCell ref="E836:G836"/>
    <mergeCell ref="H836:H837"/>
    <mergeCell ref="I836:I837"/>
    <mergeCell ref="E837:F837"/>
    <mergeCell ref="A838:B851"/>
    <mergeCell ref="C838:C851"/>
    <mergeCell ref="H839:I839"/>
    <mergeCell ref="H840:I840"/>
    <mergeCell ref="H841:I841"/>
    <mergeCell ref="H842:I842"/>
    <mergeCell ref="A477:B477"/>
    <mergeCell ref="E477:F477"/>
    <mergeCell ref="G477:I477"/>
    <mergeCell ref="A478:B478"/>
    <mergeCell ref="E478:F478"/>
    <mergeCell ref="G478:I478"/>
    <mergeCell ref="A479:B479"/>
    <mergeCell ref="H479:I479"/>
    <mergeCell ref="H851:I851"/>
    <mergeCell ref="A480:C480"/>
    <mergeCell ref="D480:G480"/>
    <mergeCell ref="E481:G481"/>
    <mergeCell ref="I481:I482"/>
    <mergeCell ref="E482:F482"/>
    <mergeCell ref="A500:C500"/>
    <mergeCell ref="D500:F500"/>
    <mergeCell ref="C484:C496"/>
    <mergeCell ref="E483:F483"/>
    <mergeCell ref="D496:E496"/>
    <mergeCell ref="H486:I494"/>
    <mergeCell ref="A829:I829"/>
    <mergeCell ref="A830:B830"/>
    <mergeCell ref="E830:F830"/>
    <mergeCell ref="G830:I830"/>
    <mergeCell ref="A831:B831"/>
    <mergeCell ref="E831:F831"/>
    <mergeCell ref="G831:I831"/>
    <mergeCell ref="A506:B506"/>
    <mergeCell ref="E506:F506"/>
    <mergeCell ref="G506:I506"/>
    <mergeCell ref="A507:B507"/>
    <mergeCell ref="H507:I507"/>
    <mergeCell ref="A371:B371"/>
    <mergeCell ref="E371:F371"/>
    <mergeCell ref="G371:I371"/>
    <mergeCell ref="C378:C389"/>
    <mergeCell ref="A367:C367"/>
    <mergeCell ref="D367:F367"/>
    <mergeCell ref="A451:C451"/>
    <mergeCell ref="D451:G451"/>
    <mergeCell ref="E452:G452"/>
    <mergeCell ref="I452:I453"/>
    <mergeCell ref="E453:F453"/>
    <mergeCell ref="A445:I445"/>
    <mergeCell ref="A446:B446"/>
    <mergeCell ref="D446:D450"/>
    <mergeCell ref="E446:F446"/>
    <mergeCell ref="G446:I446"/>
    <mergeCell ref="A447:B447"/>
    <mergeCell ref="E447:F447"/>
    <mergeCell ref="G447:I447"/>
    <mergeCell ref="A448:B448"/>
    <mergeCell ref="E448:F448"/>
    <mergeCell ref="G448:I448"/>
    <mergeCell ref="A449:B449"/>
    <mergeCell ref="E449:F449"/>
    <mergeCell ref="G449:I449"/>
    <mergeCell ref="A450:B450"/>
    <mergeCell ref="H450:I450"/>
    <mergeCell ref="A395:I395"/>
    <mergeCell ref="A396:B396"/>
    <mergeCell ref="E396:F396"/>
    <mergeCell ref="G396:I396"/>
    <mergeCell ref="A397:B397"/>
    <mergeCell ref="E352:G352"/>
    <mergeCell ref="H352:H353"/>
    <mergeCell ref="I352:I353"/>
    <mergeCell ref="E353:F353"/>
    <mergeCell ref="F355:G355"/>
    <mergeCell ref="F356:G356"/>
    <mergeCell ref="F357:G357"/>
    <mergeCell ref="F358:G358"/>
    <mergeCell ref="A368:I368"/>
    <mergeCell ref="A369:B369"/>
    <mergeCell ref="E369:F369"/>
    <mergeCell ref="G369:I369"/>
    <mergeCell ref="H354:I354"/>
    <mergeCell ref="A354:B364"/>
    <mergeCell ref="C354:C364"/>
    <mergeCell ref="E354:F354"/>
    <mergeCell ref="A370:B370"/>
    <mergeCell ref="E370:F370"/>
    <mergeCell ref="G370:I370"/>
    <mergeCell ref="E397:F397"/>
    <mergeCell ref="G397:I397"/>
    <mergeCell ref="A398:B398"/>
    <mergeCell ref="E398:F398"/>
    <mergeCell ref="G398:I398"/>
    <mergeCell ref="A345:I345"/>
    <mergeCell ref="A346:B346"/>
    <mergeCell ref="E346:F346"/>
    <mergeCell ref="G346:I346"/>
    <mergeCell ref="A347:B347"/>
    <mergeCell ref="E347:F347"/>
    <mergeCell ref="G347:I347"/>
    <mergeCell ref="A348:B348"/>
    <mergeCell ref="E348:F348"/>
    <mergeCell ref="G348:I348"/>
    <mergeCell ref="A349:B349"/>
    <mergeCell ref="E349:F349"/>
    <mergeCell ref="G349:I349"/>
    <mergeCell ref="A350:B350"/>
    <mergeCell ref="H350:I350"/>
    <mergeCell ref="A351:C351"/>
    <mergeCell ref="D351:G351"/>
    <mergeCell ref="A318:I318"/>
    <mergeCell ref="A319:B319"/>
    <mergeCell ref="E319:F319"/>
    <mergeCell ref="G319:I319"/>
    <mergeCell ref="A320:B320"/>
    <mergeCell ref="E320:F320"/>
    <mergeCell ref="G320:I320"/>
    <mergeCell ref="A321:B321"/>
    <mergeCell ref="E321:F321"/>
    <mergeCell ref="G321:I321"/>
    <mergeCell ref="A327:B341"/>
    <mergeCell ref="C327:C341"/>
    <mergeCell ref="E327:F327"/>
    <mergeCell ref="A344:C344"/>
    <mergeCell ref="D344:F344"/>
    <mergeCell ref="D319:D323"/>
    <mergeCell ref="H328:H340"/>
    <mergeCell ref="A322:B322"/>
    <mergeCell ref="E322:F322"/>
    <mergeCell ref="G322:I322"/>
    <mergeCell ref="A323:B323"/>
    <mergeCell ref="H323:I323"/>
    <mergeCell ref="A324:C324"/>
    <mergeCell ref="D324:G324"/>
    <mergeCell ref="E325:G325"/>
    <mergeCell ref="I325:I326"/>
    <mergeCell ref="E326:F326"/>
    <mergeCell ref="A343:C343"/>
    <mergeCell ref="D343:F343"/>
    <mergeCell ref="A291:I291"/>
    <mergeCell ref="A292:B292"/>
    <mergeCell ref="E292:F292"/>
    <mergeCell ref="G292:I292"/>
    <mergeCell ref="A293:B293"/>
    <mergeCell ref="E293:F293"/>
    <mergeCell ref="G293:I293"/>
    <mergeCell ref="A294:B294"/>
    <mergeCell ref="E294:F294"/>
    <mergeCell ref="G294:I294"/>
    <mergeCell ref="C301:C312"/>
    <mergeCell ref="E301:F301"/>
    <mergeCell ref="H313:I313"/>
    <mergeCell ref="A316:C316"/>
    <mergeCell ref="D316:F316"/>
    <mergeCell ref="E300:F300"/>
    <mergeCell ref="A295:B295"/>
    <mergeCell ref="E295:F295"/>
    <mergeCell ref="G295:I295"/>
    <mergeCell ref="A296:B296"/>
    <mergeCell ref="H296:I296"/>
    <mergeCell ref="A297:C297"/>
    <mergeCell ref="D297:G297"/>
    <mergeCell ref="H297:H299"/>
    <mergeCell ref="I297:I299"/>
    <mergeCell ref="A298:A299"/>
    <mergeCell ref="B298:B299"/>
    <mergeCell ref="C298:C299"/>
    <mergeCell ref="D298:D299"/>
    <mergeCell ref="E298:G298"/>
    <mergeCell ref="E299:F299"/>
    <mergeCell ref="A265:I265"/>
    <mergeCell ref="A266:B266"/>
    <mergeCell ref="E266:F266"/>
    <mergeCell ref="G266:I266"/>
    <mergeCell ref="A267:B267"/>
    <mergeCell ref="E267:F267"/>
    <mergeCell ref="G267:I267"/>
    <mergeCell ref="A268:B268"/>
    <mergeCell ref="E268:F268"/>
    <mergeCell ref="G268:I268"/>
    <mergeCell ref="C275:C286"/>
    <mergeCell ref="E275:F275"/>
    <mergeCell ref="H287:I287"/>
    <mergeCell ref="A290:C290"/>
    <mergeCell ref="D290:F290"/>
    <mergeCell ref="A269:B269"/>
    <mergeCell ref="E269:F269"/>
    <mergeCell ref="G269:I269"/>
    <mergeCell ref="A270:B270"/>
    <mergeCell ref="H270:I270"/>
    <mergeCell ref="A271:C271"/>
    <mergeCell ref="D271:G271"/>
    <mergeCell ref="H271:H273"/>
    <mergeCell ref="I271:I273"/>
    <mergeCell ref="A272:A273"/>
    <mergeCell ref="B272:B273"/>
    <mergeCell ref="C272:C273"/>
    <mergeCell ref="D272:D273"/>
    <mergeCell ref="E272:G272"/>
    <mergeCell ref="E273:F273"/>
    <mergeCell ref="A113:C113"/>
    <mergeCell ref="D113:G113"/>
    <mergeCell ref="A109:B109"/>
    <mergeCell ref="E109:F109"/>
    <mergeCell ref="G109:I109"/>
    <mergeCell ref="A110:B110"/>
    <mergeCell ref="E110:F110"/>
    <mergeCell ref="G110:I110"/>
    <mergeCell ref="A132:C132"/>
    <mergeCell ref="D132:F132"/>
    <mergeCell ref="H119:I119"/>
    <mergeCell ref="H120:I120"/>
    <mergeCell ref="H121:I121"/>
    <mergeCell ref="H122:I122"/>
    <mergeCell ref="H123:I123"/>
    <mergeCell ref="H124:I124"/>
    <mergeCell ref="E114:G114"/>
    <mergeCell ref="H114:H115"/>
    <mergeCell ref="I114:I115"/>
    <mergeCell ref="E115:F115"/>
    <mergeCell ref="A116:B129"/>
    <mergeCell ref="C116:C129"/>
    <mergeCell ref="E116:F116"/>
    <mergeCell ref="H116:I116"/>
    <mergeCell ref="H117:I117"/>
    <mergeCell ref="H118:I118"/>
    <mergeCell ref="H125:I125"/>
    <mergeCell ref="H126:I126"/>
    <mergeCell ref="H127:I127"/>
    <mergeCell ref="H128:I128"/>
    <mergeCell ref="H129:I129"/>
    <mergeCell ref="A107:I107"/>
    <mergeCell ref="A108:B108"/>
    <mergeCell ref="E108:F108"/>
    <mergeCell ref="G108:I108"/>
    <mergeCell ref="H98:I98"/>
    <mergeCell ref="H99:I99"/>
    <mergeCell ref="H100:I100"/>
    <mergeCell ref="H101:I101"/>
    <mergeCell ref="H102:I102"/>
    <mergeCell ref="H103:I103"/>
    <mergeCell ref="A106:C106"/>
    <mergeCell ref="D106:F106"/>
    <mergeCell ref="A111:B111"/>
    <mergeCell ref="E111:F111"/>
    <mergeCell ref="G111:I111"/>
    <mergeCell ref="A112:B112"/>
    <mergeCell ref="H112:I112"/>
    <mergeCell ref="A83:B83"/>
    <mergeCell ref="E83:F83"/>
    <mergeCell ref="G83:I83"/>
    <mergeCell ref="A84:B84"/>
    <mergeCell ref="E84:F84"/>
    <mergeCell ref="G84:I84"/>
    <mergeCell ref="A81:I81"/>
    <mergeCell ref="A82:B82"/>
    <mergeCell ref="E82:F82"/>
    <mergeCell ref="G82:I82"/>
    <mergeCell ref="H88:H89"/>
    <mergeCell ref="I88:I89"/>
    <mergeCell ref="H96:I96"/>
    <mergeCell ref="H97:I97"/>
    <mergeCell ref="A87:C87"/>
    <mergeCell ref="D87:G87"/>
    <mergeCell ref="E88:G88"/>
    <mergeCell ref="E89:F89"/>
    <mergeCell ref="A85:B85"/>
    <mergeCell ref="E85:F85"/>
    <mergeCell ref="G85:I85"/>
    <mergeCell ref="A86:B86"/>
    <mergeCell ref="H86:I86"/>
    <mergeCell ref="A90:B103"/>
    <mergeCell ref="C90:C103"/>
    <mergeCell ref="H90:I90"/>
    <mergeCell ref="H91:I91"/>
    <mergeCell ref="H92:I92"/>
    <mergeCell ref="H93:I93"/>
    <mergeCell ref="H94:I94"/>
    <mergeCell ref="H95:I95"/>
    <mergeCell ref="E90:F90"/>
    <mergeCell ref="A60:C60"/>
    <mergeCell ref="D60:G60"/>
    <mergeCell ref="H60:H62"/>
    <mergeCell ref="I60:I62"/>
    <mergeCell ref="A61:A62"/>
    <mergeCell ref="A57:B57"/>
    <mergeCell ref="E57:F57"/>
    <mergeCell ref="G57:I57"/>
    <mergeCell ref="A58:B58"/>
    <mergeCell ref="E58:F58"/>
    <mergeCell ref="G58:I58"/>
    <mergeCell ref="A79:C79"/>
    <mergeCell ref="D79:F79"/>
    <mergeCell ref="C64:C75"/>
    <mergeCell ref="E64:F64"/>
    <mergeCell ref="B61:B62"/>
    <mergeCell ref="C61:C62"/>
    <mergeCell ref="D61:D62"/>
    <mergeCell ref="E61:G61"/>
    <mergeCell ref="E62:F62"/>
    <mergeCell ref="E63:I63"/>
    <mergeCell ref="A30:B30"/>
    <mergeCell ref="G30:I30"/>
    <mergeCell ref="A31:B31"/>
    <mergeCell ref="E31:F31"/>
    <mergeCell ref="G31:I31"/>
    <mergeCell ref="E30:F30"/>
    <mergeCell ref="A54:I54"/>
    <mergeCell ref="A55:B55"/>
    <mergeCell ref="E55:F55"/>
    <mergeCell ref="G55:I55"/>
    <mergeCell ref="A56:B56"/>
    <mergeCell ref="E56:F56"/>
    <mergeCell ref="G56:I56"/>
    <mergeCell ref="A53:C53"/>
    <mergeCell ref="D53:F53"/>
    <mergeCell ref="A59:B59"/>
    <mergeCell ref="H59:I59"/>
    <mergeCell ref="H7:H9"/>
    <mergeCell ref="I7:I9"/>
    <mergeCell ref="A8:A9"/>
    <mergeCell ref="A28:B28"/>
    <mergeCell ref="A29:B29"/>
    <mergeCell ref="E28:F28"/>
    <mergeCell ref="E29:F29"/>
    <mergeCell ref="E11:F11"/>
    <mergeCell ref="A26:C26"/>
    <mergeCell ref="D26:F26"/>
    <mergeCell ref="E10:I10"/>
    <mergeCell ref="C11:C23"/>
    <mergeCell ref="H13:I22"/>
    <mergeCell ref="A27:I27"/>
    <mergeCell ref="G29:I29"/>
    <mergeCell ref="G28:I28"/>
    <mergeCell ref="H39:I48"/>
    <mergeCell ref="C37:C49"/>
    <mergeCell ref="E37:F37"/>
    <mergeCell ref="B34:B35"/>
    <mergeCell ref="C34:C35"/>
    <mergeCell ref="D34:D35"/>
    <mergeCell ref="E34:G34"/>
    <mergeCell ref="E35:F35"/>
    <mergeCell ref="E36:I36"/>
    <mergeCell ref="A32:B32"/>
    <mergeCell ref="H32:I32"/>
    <mergeCell ref="A33:C33"/>
    <mergeCell ref="D33:G33"/>
    <mergeCell ref="H33:H35"/>
    <mergeCell ref="I33:I35"/>
    <mergeCell ref="A34:A35"/>
    <mergeCell ref="A133:I133"/>
    <mergeCell ref="A134:B134"/>
    <mergeCell ref="E134:F134"/>
    <mergeCell ref="G134:I134"/>
    <mergeCell ref="A135:B135"/>
    <mergeCell ref="E135:F135"/>
    <mergeCell ref="G135:I135"/>
    <mergeCell ref="A136:B136"/>
    <mergeCell ref="E136:F136"/>
    <mergeCell ref="G136:I136"/>
    <mergeCell ref="A4:B4"/>
    <mergeCell ref="E4:F4"/>
    <mergeCell ref="G4:I4"/>
    <mergeCell ref="A5:B5"/>
    <mergeCell ref="E5:F5"/>
    <mergeCell ref="G5:I5"/>
    <mergeCell ref="A1:I1"/>
    <mergeCell ref="A2:B2"/>
    <mergeCell ref="E2:F2"/>
    <mergeCell ref="G2:I2"/>
    <mergeCell ref="A3:B3"/>
    <mergeCell ref="E3:F3"/>
    <mergeCell ref="G3:I3"/>
    <mergeCell ref="B8:B9"/>
    <mergeCell ref="C8:C9"/>
    <mergeCell ref="D8:D9"/>
    <mergeCell ref="E8:G8"/>
    <mergeCell ref="E9:F9"/>
    <mergeCell ref="A6:B6"/>
    <mergeCell ref="H6:I6"/>
    <mergeCell ref="A7:C7"/>
    <mergeCell ref="D7:G7"/>
    <mergeCell ref="E142:I142"/>
    <mergeCell ref="C143:C155"/>
    <mergeCell ref="E143:F143"/>
    <mergeCell ref="H145:I154"/>
    <mergeCell ref="A158:C158"/>
    <mergeCell ref="D158:F158"/>
    <mergeCell ref="A160:I160"/>
    <mergeCell ref="A161:B161"/>
    <mergeCell ref="E161:F161"/>
    <mergeCell ref="G161:I161"/>
    <mergeCell ref="A137:B137"/>
    <mergeCell ref="E137:F137"/>
    <mergeCell ref="G137:I137"/>
    <mergeCell ref="A138:B138"/>
    <mergeCell ref="H138:I138"/>
    <mergeCell ref="A139:C139"/>
    <mergeCell ref="D139:G139"/>
    <mergeCell ref="H139:H141"/>
    <mergeCell ref="I139:I141"/>
    <mergeCell ref="A140:A141"/>
    <mergeCell ref="B140:B141"/>
    <mergeCell ref="C140:C141"/>
    <mergeCell ref="D140:D141"/>
    <mergeCell ref="E140:G140"/>
    <mergeCell ref="E141:F141"/>
    <mergeCell ref="A165:B165"/>
    <mergeCell ref="H165:I165"/>
    <mergeCell ref="A166:C166"/>
    <mergeCell ref="D166:G166"/>
    <mergeCell ref="E167:G167"/>
    <mergeCell ref="H167:H168"/>
    <mergeCell ref="I167:I168"/>
    <mergeCell ref="E168:F168"/>
    <mergeCell ref="A169:B182"/>
    <mergeCell ref="C169:C182"/>
    <mergeCell ref="E169:F169"/>
    <mergeCell ref="A162:B162"/>
    <mergeCell ref="E162:F162"/>
    <mergeCell ref="G162:I162"/>
    <mergeCell ref="A163:B163"/>
    <mergeCell ref="E163:F163"/>
    <mergeCell ref="G163:I163"/>
    <mergeCell ref="A164:B164"/>
    <mergeCell ref="E164:F164"/>
    <mergeCell ref="G164:I164"/>
    <mergeCell ref="A189:B189"/>
    <mergeCell ref="E189:F189"/>
    <mergeCell ref="G189:I189"/>
    <mergeCell ref="A190:B190"/>
    <mergeCell ref="E190:F190"/>
    <mergeCell ref="G190:I190"/>
    <mergeCell ref="A191:B191"/>
    <mergeCell ref="H191:I191"/>
    <mergeCell ref="A192:C192"/>
    <mergeCell ref="D192:G192"/>
    <mergeCell ref="A185:C185"/>
    <mergeCell ref="D185:F185"/>
    <mergeCell ref="I170:I181"/>
    <mergeCell ref="A186:I186"/>
    <mergeCell ref="A187:B187"/>
    <mergeCell ref="E187:F187"/>
    <mergeCell ref="G187:I187"/>
    <mergeCell ref="A188:B188"/>
    <mergeCell ref="E188:F188"/>
    <mergeCell ref="G188:I188"/>
    <mergeCell ref="E193:G193"/>
    <mergeCell ref="H193:H194"/>
    <mergeCell ref="I193:I194"/>
    <mergeCell ref="E194:F194"/>
    <mergeCell ref="A195:B208"/>
    <mergeCell ref="C195:C208"/>
    <mergeCell ref="E195:F195"/>
    <mergeCell ref="A211:C211"/>
    <mergeCell ref="D211:F211"/>
    <mergeCell ref="E197:E198"/>
    <mergeCell ref="D197:D198"/>
    <mergeCell ref="F197:F198"/>
    <mergeCell ref="G197:H199"/>
    <mergeCell ref="A216:B216"/>
    <mergeCell ref="E216:F216"/>
    <mergeCell ref="G216:I216"/>
    <mergeCell ref="A217:B217"/>
    <mergeCell ref="H217:I217"/>
    <mergeCell ref="A212:I212"/>
    <mergeCell ref="A213:B213"/>
    <mergeCell ref="E213:F213"/>
    <mergeCell ref="G213:I213"/>
    <mergeCell ref="A214:B214"/>
    <mergeCell ref="E214:F214"/>
    <mergeCell ref="G214:I214"/>
    <mergeCell ref="A215:B215"/>
    <mergeCell ref="E215:F215"/>
    <mergeCell ref="G215:I215"/>
    <mergeCell ref="A237:C237"/>
    <mergeCell ref="D237:F237"/>
    <mergeCell ref="A238:I238"/>
    <mergeCell ref="A239:B239"/>
    <mergeCell ref="E239:F239"/>
    <mergeCell ref="G239:I239"/>
    <mergeCell ref="A240:B240"/>
    <mergeCell ref="E240:F240"/>
    <mergeCell ref="G240:I240"/>
    <mergeCell ref="A221:B234"/>
    <mergeCell ref="C221:C234"/>
    <mergeCell ref="E221:F221"/>
    <mergeCell ref="I222:I233"/>
    <mergeCell ref="H234:I234"/>
    <mergeCell ref="A218:C218"/>
    <mergeCell ref="D218:G218"/>
    <mergeCell ref="E219:G219"/>
    <mergeCell ref="I219:I220"/>
    <mergeCell ref="E220:F220"/>
    <mergeCell ref="A263:C263"/>
    <mergeCell ref="D263:F263"/>
    <mergeCell ref="A241:B241"/>
    <mergeCell ref="E241:F241"/>
    <mergeCell ref="G241:I241"/>
    <mergeCell ref="A242:B242"/>
    <mergeCell ref="E242:F242"/>
    <mergeCell ref="G242:I242"/>
    <mergeCell ref="A243:B243"/>
    <mergeCell ref="H243:I243"/>
    <mergeCell ref="A244:C244"/>
    <mergeCell ref="D244:G244"/>
    <mergeCell ref="H244:H246"/>
    <mergeCell ref="I244:I246"/>
    <mergeCell ref="A245:A246"/>
    <mergeCell ref="B245:B246"/>
    <mergeCell ref="C245:C246"/>
    <mergeCell ref="D245:D246"/>
    <mergeCell ref="E245:G245"/>
    <mergeCell ref="E246:F246"/>
    <mergeCell ref="H260:I260"/>
    <mergeCell ref="C248:C259"/>
    <mergeCell ref="E248:F248"/>
    <mergeCell ref="A394:C394"/>
    <mergeCell ref="D394:F394"/>
    <mergeCell ref="A372:B372"/>
    <mergeCell ref="E372:F372"/>
    <mergeCell ref="G372:I372"/>
    <mergeCell ref="A373:B373"/>
    <mergeCell ref="H373:I373"/>
    <mergeCell ref="A374:C374"/>
    <mergeCell ref="D374:G374"/>
    <mergeCell ref="H374:H376"/>
    <mergeCell ref="I374:I376"/>
    <mergeCell ref="A375:A376"/>
    <mergeCell ref="B375:B376"/>
    <mergeCell ref="C375:C376"/>
    <mergeCell ref="D375:D376"/>
    <mergeCell ref="E375:G375"/>
    <mergeCell ref="E376:F376"/>
    <mergeCell ref="E377:F378"/>
    <mergeCell ref="G377:G378"/>
    <mergeCell ref="I380:I390"/>
    <mergeCell ref="H377:H378"/>
    <mergeCell ref="A404:B413"/>
    <mergeCell ref="C404:C413"/>
    <mergeCell ref="E404:F404"/>
    <mergeCell ref="H404:I404"/>
    <mergeCell ref="A416:C416"/>
    <mergeCell ref="D416:F416"/>
    <mergeCell ref="E405:F405"/>
    <mergeCell ref="E407:E408"/>
    <mergeCell ref="D407:D408"/>
    <mergeCell ref="F407:F408"/>
    <mergeCell ref="G406:I411"/>
    <mergeCell ref="A399:B399"/>
    <mergeCell ref="E399:F399"/>
    <mergeCell ref="G399:I399"/>
    <mergeCell ref="A400:B400"/>
    <mergeCell ref="H400:I400"/>
    <mergeCell ref="A401:C401"/>
    <mergeCell ref="D401:G401"/>
    <mergeCell ref="E402:G402"/>
    <mergeCell ref="H402:H403"/>
    <mergeCell ref="I402:I403"/>
    <mergeCell ref="E403:F403"/>
    <mergeCell ref="A423:C423"/>
    <mergeCell ref="D423:G423"/>
    <mergeCell ref="E424:G424"/>
    <mergeCell ref="I424:I425"/>
    <mergeCell ref="E425:F425"/>
    <mergeCell ref="A417:I417"/>
    <mergeCell ref="A418:B418"/>
    <mergeCell ref="D418:D422"/>
    <mergeCell ref="E418:F418"/>
    <mergeCell ref="G418:I418"/>
    <mergeCell ref="A419:B419"/>
    <mergeCell ref="E419:F419"/>
    <mergeCell ref="G419:I419"/>
    <mergeCell ref="A420:B420"/>
    <mergeCell ref="E420:F420"/>
    <mergeCell ref="G420:I420"/>
    <mergeCell ref="A421:B421"/>
    <mergeCell ref="E421:F421"/>
    <mergeCell ref="G421:I421"/>
    <mergeCell ref="A422:B422"/>
    <mergeCell ref="H422:I422"/>
    <mergeCell ref="A528:B528"/>
    <mergeCell ref="E528:F528"/>
    <mergeCell ref="G528:I528"/>
    <mergeCell ref="E512:F512"/>
    <mergeCell ref="E513:F513"/>
    <mergeCell ref="E514:F514"/>
    <mergeCell ref="E515:F515"/>
    <mergeCell ref="E516:F516"/>
    <mergeCell ref="E517:F517"/>
    <mergeCell ref="E518:F518"/>
    <mergeCell ref="E519:F519"/>
    <mergeCell ref="E520:F520"/>
    <mergeCell ref="E521:F521"/>
    <mergeCell ref="E426:F427"/>
    <mergeCell ref="G426:G427"/>
    <mergeCell ref="H426:H427"/>
    <mergeCell ref="C427:C439"/>
    <mergeCell ref="I429:I440"/>
    <mergeCell ref="A444:C444"/>
    <mergeCell ref="D444:F444"/>
    <mergeCell ref="A472:C472"/>
    <mergeCell ref="D472:F472"/>
    <mergeCell ref="C455:C468"/>
    <mergeCell ref="E457:H464"/>
    <mergeCell ref="A474:I474"/>
    <mergeCell ref="A475:B475"/>
    <mergeCell ref="D475:D479"/>
    <mergeCell ref="E475:F475"/>
    <mergeCell ref="G475:I475"/>
    <mergeCell ref="A476:B476"/>
    <mergeCell ref="E476:F476"/>
    <mergeCell ref="G476:I476"/>
    <mergeCell ref="H537:I546"/>
    <mergeCell ref="E538:F538"/>
    <mergeCell ref="E539:F539"/>
    <mergeCell ref="E540:F540"/>
    <mergeCell ref="E541:F541"/>
    <mergeCell ref="E542:F542"/>
    <mergeCell ref="E543:F543"/>
    <mergeCell ref="E544:F544"/>
    <mergeCell ref="E545:F545"/>
    <mergeCell ref="E546:F546"/>
    <mergeCell ref="E547:F547"/>
    <mergeCell ref="A550:C550"/>
    <mergeCell ref="D550:F550"/>
    <mergeCell ref="E503:F503"/>
    <mergeCell ref="G503:I503"/>
    <mergeCell ref="A504:B504"/>
    <mergeCell ref="E504:F504"/>
    <mergeCell ref="G504:I504"/>
    <mergeCell ref="A505:B505"/>
    <mergeCell ref="E505:F505"/>
    <mergeCell ref="G505:I505"/>
    <mergeCell ref="A529:B529"/>
    <mergeCell ref="E529:F529"/>
    <mergeCell ref="G529:I529"/>
    <mergeCell ref="A530:B530"/>
    <mergeCell ref="E530:F530"/>
    <mergeCell ref="G530:I530"/>
    <mergeCell ref="A531:B531"/>
    <mergeCell ref="E531:F531"/>
    <mergeCell ref="G531:I531"/>
    <mergeCell ref="E511:F511"/>
    <mergeCell ref="A527:I527"/>
    <mergeCell ref="A560:B573"/>
    <mergeCell ref="C560:C573"/>
    <mergeCell ref="E560:F560"/>
    <mergeCell ref="I561:I572"/>
    <mergeCell ref="A576:C576"/>
    <mergeCell ref="D576:F576"/>
    <mergeCell ref="A581:B581"/>
    <mergeCell ref="E581:F581"/>
    <mergeCell ref="G581:I581"/>
    <mergeCell ref="A582:B582"/>
    <mergeCell ref="H582:I582"/>
    <mergeCell ref="A583:C583"/>
    <mergeCell ref="D583:G583"/>
    <mergeCell ref="E522:F522"/>
    <mergeCell ref="A552:B552"/>
    <mergeCell ref="E552:F552"/>
    <mergeCell ref="G552:I552"/>
    <mergeCell ref="A553:B553"/>
    <mergeCell ref="E553:F553"/>
    <mergeCell ref="G553:I553"/>
    <mergeCell ref="A532:B532"/>
    <mergeCell ref="H532:I532"/>
    <mergeCell ref="A533:C533"/>
    <mergeCell ref="D533:G533"/>
    <mergeCell ref="E534:G534"/>
    <mergeCell ref="H534:H535"/>
    <mergeCell ref="I534:I535"/>
    <mergeCell ref="E535:F535"/>
    <mergeCell ref="A536:B547"/>
    <mergeCell ref="C536:C547"/>
    <mergeCell ref="E536:F536"/>
    <mergeCell ref="E537:F537"/>
    <mergeCell ref="A604:B604"/>
    <mergeCell ref="E604:F604"/>
    <mergeCell ref="G604:I604"/>
    <mergeCell ref="A605:B605"/>
    <mergeCell ref="E605:F605"/>
    <mergeCell ref="G605:I605"/>
    <mergeCell ref="A554:B554"/>
    <mergeCell ref="E554:F554"/>
    <mergeCell ref="G554:I554"/>
    <mergeCell ref="A555:B555"/>
    <mergeCell ref="E555:F555"/>
    <mergeCell ref="G555:I555"/>
    <mergeCell ref="A556:B556"/>
    <mergeCell ref="H556:I556"/>
    <mergeCell ref="A557:C557"/>
    <mergeCell ref="D557:G557"/>
    <mergeCell ref="A606:B606"/>
    <mergeCell ref="E606:F606"/>
    <mergeCell ref="G606:I606"/>
    <mergeCell ref="A600:C600"/>
    <mergeCell ref="D600:F600"/>
    <mergeCell ref="E591:F591"/>
    <mergeCell ref="E592:F592"/>
    <mergeCell ref="E593:F593"/>
    <mergeCell ref="E594:F594"/>
    <mergeCell ref="A577:I577"/>
    <mergeCell ref="A578:B578"/>
    <mergeCell ref="E578:F578"/>
    <mergeCell ref="G578:I578"/>
    <mergeCell ref="A579:B579"/>
    <mergeCell ref="E579:F579"/>
    <mergeCell ref="G579:I579"/>
    <mergeCell ref="A511:B522"/>
    <mergeCell ref="C511:C522"/>
    <mergeCell ref="H512:I521"/>
    <mergeCell ref="A525:C525"/>
    <mergeCell ref="D525:F525"/>
    <mergeCell ref="A602:I602"/>
    <mergeCell ref="A603:B603"/>
    <mergeCell ref="E603:F603"/>
    <mergeCell ref="G603:I603"/>
    <mergeCell ref="E584:G584"/>
    <mergeCell ref="H584:H585"/>
    <mergeCell ref="I584:I585"/>
    <mergeCell ref="E585:F585"/>
    <mergeCell ref="A586:B597"/>
    <mergeCell ref="C586:C597"/>
    <mergeCell ref="E586:F586"/>
    <mergeCell ref="E587:F587"/>
    <mergeCell ref="H587:I596"/>
    <mergeCell ref="E588:F588"/>
    <mergeCell ref="E589:F589"/>
    <mergeCell ref="E590:F590"/>
    <mergeCell ref="E595:F595"/>
    <mergeCell ref="E596:F596"/>
    <mergeCell ref="E597:F597"/>
    <mergeCell ref="A580:B580"/>
    <mergeCell ref="E580:F580"/>
    <mergeCell ref="G580:I580"/>
    <mergeCell ref="A551:I551"/>
    <mergeCell ref="E558:G558"/>
    <mergeCell ref="H558:H559"/>
    <mergeCell ref="I558:I559"/>
    <mergeCell ref="E559:F559"/>
    <mergeCell ref="A607:B607"/>
    <mergeCell ref="H607:I607"/>
    <mergeCell ref="A608:C608"/>
    <mergeCell ref="D608:G608"/>
    <mergeCell ref="E609:G609"/>
    <mergeCell ref="H609:H610"/>
    <mergeCell ref="I609:I610"/>
    <mergeCell ref="E610:F610"/>
    <mergeCell ref="A611:B622"/>
    <mergeCell ref="C611:C622"/>
    <mergeCell ref="E611:F611"/>
    <mergeCell ref="E612:F612"/>
    <mergeCell ref="H612:I621"/>
    <mergeCell ref="E613:F613"/>
    <mergeCell ref="E614:F614"/>
    <mergeCell ref="E615:F615"/>
    <mergeCell ref="E616:F616"/>
    <mergeCell ref="E617:F617"/>
    <mergeCell ref="E618:F618"/>
    <mergeCell ref="E619:F619"/>
    <mergeCell ref="E620:F620"/>
    <mergeCell ref="E621:F621"/>
    <mergeCell ref="E622:F622"/>
    <mergeCell ref="E642:F642"/>
    <mergeCell ref="E643:F643"/>
    <mergeCell ref="E644:F644"/>
    <mergeCell ref="E645:F645"/>
    <mergeCell ref="E646:F646"/>
    <mergeCell ref="E647:F647"/>
    <mergeCell ref="A630:B630"/>
    <mergeCell ref="E630:F630"/>
    <mergeCell ref="G630:I630"/>
    <mergeCell ref="A631:B631"/>
    <mergeCell ref="E631:F631"/>
    <mergeCell ref="G631:I631"/>
    <mergeCell ref="A632:B632"/>
    <mergeCell ref="H632:I632"/>
    <mergeCell ref="A633:C633"/>
    <mergeCell ref="D633:G633"/>
    <mergeCell ref="A625:C625"/>
    <mergeCell ref="D625:F625"/>
    <mergeCell ref="A627:I627"/>
    <mergeCell ref="A628:B628"/>
    <mergeCell ref="E628:F628"/>
    <mergeCell ref="G628:I628"/>
    <mergeCell ref="A629:B629"/>
    <mergeCell ref="E629:F629"/>
    <mergeCell ref="G629:I629"/>
    <mergeCell ref="A650:C650"/>
    <mergeCell ref="D650:F650"/>
    <mergeCell ref="D628:D632"/>
    <mergeCell ref="H637:I647"/>
    <mergeCell ref="A652:I652"/>
    <mergeCell ref="A653:B653"/>
    <mergeCell ref="D653:D657"/>
    <mergeCell ref="E653:F653"/>
    <mergeCell ref="G653:I653"/>
    <mergeCell ref="A654:B654"/>
    <mergeCell ref="E654:F654"/>
    <mergeCell ref="G654:I654"/>
    <mergeCell ref="A655:B655"/>
    <mergeCell ref="E655:F655"/>
    <mergeCell ref="G655:I655"/>
    <mergeCell ref="A656:B656"/>
    <mergeCell ref="E656:F656"/>
    <mergeCell ref="G656:I656"/>
    <mergeCell ref="A657:B657"/>
    <mergeCell ref="H657:I657"/>
    <mergeCell ref="E634:G634"/>
    <mergeCell ref="H634:H635"/>
    <mergeCell ref="I634:I635"/>
    <mergeCell ref="E635:F635"/>
    <mergeCell ref="A636:B647"/>
    <mergeCell ref="C636:C647"/>
    <mergeCell ref="E636:F636"/>
    <mergeCell ref="E637:F637"/>
    <mergeCell ref="E638:F638"/>
    <mergeCell ref="E639:F639"/>
    <mergeCell ref="E640:F640"/>
    <mergeCell ref="E641:F641"/>
    <mergeCell ref="A658:C658"/>
    <mergeCell ref="D658:G658"/>
    <mergeCell ref="E659:G659"/>
    <mergeCell ref="H659:H660"/>
    <mergeCell ref="I659:I660"/>
    <mergeCell ref="E660:F660"/>
    <mergeCell ref="A661:B672"/>
    <mergeCell ref="C661:C672"/>
    <mergeCell ref="E661:F661"/>
    <mergeCell ref="E662:F662"/>
    <mergeCell ref="H662:I672"/>
    <mergeCell ref="E663:F663"/>
    <mergeCell ref="E664:F664"/>
    <mergeCell ref="E665:F665"/>
    <mergeCell ref="E666:F666"/>
    <mergeCell ref="E667:F667"/>
    <mergeCell ref="E668:F668"/>
    <mergeCell ref="E669:F669"/>
    <mergeCell ref="E670:F670"/>
    <mergeCell ref="E671:F671"/>
    <mergeCell ref="E672:F672"/>
    <mergeCell ref="A675:C675"/>
    <mergeCell ref="D675:F675"/>
    <mergeCell ref="A677:I677"/>
    <mergeCell ref="A678:B678"/>
    <mergeCell ref="D678:D682"/>
    <mergeCell ref="E678:F678"/>
    <mergeCell ref="G678:I678"/>
    <mergeCell ref="A679:B679"/>
    <mergeCell ref="E679:F679"/>
    <mergeCell ref="G679:I679"/>
    <mergeCell ref="A680:B680"/>
    <mergeCell ref="E680:F680"/>
    <mergeCell ref="G680:I680"/>
    <mergeCell ref="A681:B681"/>
    <mergeCell ref="E681:F681"/>
    <mergeCell ref="G681:I681"/>
    <mergeCell ref="A682:B682"/>
    <mergeCell ref="H682:I682"/>
    <mergeCell ref="A683:C683"/>
    <mergeCell ref="D683:G683"/>
    <mergeCell ref="E684:G684"/>
    <mergeCell ref="H684:H685"/>
    <mergeCell ref="I684:I685"/>
    <mergeCell ref="E685:F685"/>
    <mergeCell ref="A686:B697"/>
    <mergeCell ref="C686:C697"/>
    <mergeCell ref="E686:F686"/>
    <mergeCell ref="E687:F687"/>
    <mergeCell ref="H687:I697"/>
    <mergeCell ref="E688:F688"/>
    <mergeCell ref="E689:F689"/>
    <mergeCell ref="E690:F690"/>
    <mergeCell ref="E691:F691"/>
    <mergeCell ref="E692:F692"/>
    <mergeCell ref="E693:F693"/>
    <mergeCell ref="E694:F694"/>
    <mergeCell ref="E695:F695"/>
    <mergeCell ref="E696:F696"/>
    <mergeCell ref="E697:F697"/>
    <mergeCell ref="A700:C700"/>
    <mergeCell ref="D700:F700"/>
    <mergeCell ref="A702:I702"/>
    <mergeCell ref="A703:B703"/>
    <mergeCell ref="D703:D707"/>
    <mergeCell ref="E703:F703"/>
    <mergeCell ref="G703:I703"/>
    <mergeCell ref="A704:B704"/>
    <mergeCell ref="E704:F704"/>
    <mergeCell ref="G704:I704"/>
    <mergeCell ref="A705:B705"/>
    <mergeCell ref="E705:F705"/>
    <mergeCell ref="G705:I705"/>
    <mergeCell ref="A706:B706"/>
    <mergeCell ref="E706:F706"/>
    <mergeCell ref="G706:I706"/>
    <mergeCell ref="A707:B707"/>
    <mergeCell ref="H707:I707"/>
    <mergeCell ref="A708:C708"/>
    <mergeCell ref="D708:G708"/>
    <mergeCell ref="E709:G709"/>
    <mergeCell ref="H709:H710"/>
    <mergeCell ref="I709:I710"/>
    <mergeCell ref="E710:F710"/>
    <mergeCell ref="A711:B722"/>
    <mergeCell ref="C711:C722"/>
    <mergeCell ref="E711:F711"/>
    <mergeCell ref="E712:F712"/>
    <mergeCell ref="H712:I722"/>
    <mergeCell ref="E713:F713"/>
    <mergeCell ref="E714:F714"/>
    <mergeCell ref="E715:F715"/>
    <mergeCell ref="E716:F716"/>
    <mergeCell ref="E717:F717"/>
    <mergeCell ref="E718:F718"/>
    <mergeCell ref="E719:F719"/>
    <mergeCell ref="E720:F720"/>
    <mergeCell ref="E721:F721"/>
    <mergeCell ref="E722:F722"/>
    <mergeCell ref="A725:C725"/>
    <mergeCell ref="D725:F725"/>
    <mergeCell ref="A727:I727"/>
    <mergeCell ref="A728:B728"/>
    <mergeCell ref="D728:D732"/>
    <mergeCell ref="E728:F728"/>
    <mergeCell ref="G728:I728"/>
    <mergeCell ref="A729:B729"/>
    <mergeCell ref="E729:F729"/>
    <mergeCell ref="G729:I729"/>
    <mergeCell ref="A730:B730"/>
    <mergeCell ref="E730:F730"/>
    <mergeCell ref="G730:I730"/>
    <mergeCell ref="A731:B731"/>
    <mergeCell ref="E731:F731"/>
    <mergeCell ref="G731:I731"/>
    <mergeCell ref="A732:B732"/>
    <mergeCell ref="H732:I732"/>
    <mergeCell ref="A733:C733"/>
    <mergeCell ref="D733:G733"/>
    <mergeCell ref="E734:G734"/>
    <mergeCell ref="H734:H735"/>
    <mergeCell ref="I734:I735"/>
    <mergeCell ref="E735:F735"/>
    <mergeCell ref="A736:B747"/>
    <mergeCell ref="C736:C747"/>
    <mergeCell ref="E736:F736"/>
    <mergeCell ref="E737:F737"/>
    <mergeCell ref="H737:I747"/>
    <mergeCell ref="E738:F738"/>
    <mergeCell ref="E739:F739"/>
    <mergeCell ref="E740:F740"/>
    <mergeCell ref="E741:F741"/>
    <mergeCell ref="E742:F742"/>
    <mergeCell ref="E743:F743"/>
    <mergeCell ref="E744:F744"/>
    <mergeCell ref="E745:F745"/>
    <mergeCell ref="E746:F746"/>
    <mergeCell ref="E747:F747"/>
    <mergeCell ref="A750:C750"/>
    <mergeCell ref="D750:F750"/>
    <mergeCell ref="A752:I752"/>
    <mergeCell ref="A753:B753"/>
    <mergeCell ref="D753:D757"/>
    <mergeCell ref="E753:F753"/>
    <mergeCell ref="G753:I753"/>
    <mergeCell ref="A754:B754"/>
    <mergeCell ref="E754:F754"/>
    <mergeCell ref="G754:I754"/>
    <mergeCell ref="A755:B755"/>
    <mergeCell ref="E755:F755"/>
    <mergeCell ref="G755:I755"/>
    <mergeCell ref="A756:B756"/>
    <mergeCell ref="E756:F756"/>
    <mergeCell ref="G756:I756"/>
    <mergeCell ref="A757:B757"/>
    <mergeCell ref="H757:I757"/>
    <mergeCell ref="A775:C775"/>
    <mergeCell ref="D775:F775"/>
    <mergeCell ref="A777:I777"/>
    <mergeCell ref="A778:B778"/>
    <mergeCell ref="E778:F778"/>
    <mergeCell ref="G778:I778"/>
    <mergeCell ref="A779:B779"/>
    <mergeCell ref="E779:F779"/>
    <mergeCell ref="G779:I779"/>
    <mergeCell ref="A758:C758"/>
    <mergeCell ref="D758:G758"/>
    <mergeCell ref="E759:G759"/>
    <mergeCell ref="H759:H760"/>
    <mergeCell ref="I759:I760"/>
    <mergeCell ref="E760:F760"/>
    <mergeCell ref="A761:B772"/>
    <mergeCell ref="C761:C772"/>
    <mergeCell ref="E761:F761"/>
    <mergeCell ref="E762:F762"/>
    <mergeCell ref="H762:I772"/>
    <mergeCell ref="E763:F763"/>
    <mergeCell ref="E764:F764"/>
    <mergeCell ref="E765:F765"/>
    <mergeCell ref="E766:F766"/>
    <mergeCell ref="E767:F767"/>
    <mergeCell ref="E768:F768"/>
    <mergeCell ref="E769:F769"/>
    <mergeCell ref="E770:F770"/>
    <mergeCell ref="E771:F771"/>
    <mergeCell ref="E772:F772"/>
    <mergeCell ref="A780:B780"/>
    <mergeCell ref="E780:F780"/>
    <mergeCell ref="G780:I780"/>
    <mergeCell ref="A781:B781"/>
    <mergeCell ref="E781:F781"/>
    <mergeCell ref="G781:I781"/>
    <mergeCell ref="A782:B782"/>
    <mergeCell ref="H782:I782"/>
    <mergeCell ref="A783:C783"/>
    <mergeCell ref="D783:G783"/>
    <mergeCell ref="H783:H785"/>
    <mergeCell ref="I783:I785"/>
    <mergeCell ref="A784:A785"/>
    <mergeCell ref="B784:B785"/>
    <mergeCell ref="C784:C785"/>
    <mergeCell ref="D784:D785"/>
    <mergeCell ref="E784:G784"/>
    <mergeCell ref="E785:F785"/>
    <mergeCell ref="A806:B806"/>
    <mergeCell ref="E806:F806"/>
    <mergeCell ref="G806:I806"/>
    <mergeCell ref="A807:B807"/>
    <mergeCell ref="E807:F807"/>
    <mergeCell ref="G807:I807"/>
    <mergeCell ref="A808:B808"/>
    <mergeCell ref="E808:F808"/>
    <mergeCell ref="G808:I808"/>
    <mergeCell ref="E786:I786"/>
    <mergeCell ref="C787:C799"/>
    <mergeCell ref="E787:F787"/>
    <mergeCell ref="H789:I798"/>
    <mergeCell ref="A803:C803"/>
    <mergeCell ref="D803:F803"/>
    <mergeCell ref="A804:I804"/>
    <mergeCell ref="A805:B805"/>
    <mergeCell ref="E805:F805"/>
    <mergeCell ref="G805:I805"/>
    <mergeCell ref="A813:B824"/>
    <mergeCell ref="C813:C824"/>
    <mergeCell ref="E814:F814"/>
    <mergeCell ref="H814:I824"/>
    <mergeCell ref="E815:F815"/>
    <mergeCell ref="E816:F816"/>
    <mergeCell ref="E817:F817"/>
    <mergeCell ref="E818:F818"/>
    <mergeCell ref="E819:F819"/>
    <mergeCell ref="E820:F820"/>
    <mergeCell ref="E821:F821"/>
    <mergeCell ref="E822:F822"/>
    <mergeCell ref="E823:F823"/>
    <mergeCell ref="E824:F824"/>
    <mergeCell ref="A827:C827"/>
    <mergeCell ref="D827:F827"/>
    <mergeCell ref="A809:B809"/>
    <mergeCell ref="H809:I809"/>
    <mergeCell ref="A810:C810"/>
    <mergeCell ref="D810:G810"/>
    <mergeCell ref="E811:G811"/>
    <mergeCell ref="I811:I812"/>
    <mergeCell ref="E812:F812"/>
    <mergeCell ref="E813:F813"/>
    <mergeCell ref="H871:I871"/>
    <mergeCell ref="H872:I872"/>
    <mergeCell ref="H873:I873"/>
    <mergeCell ref="H874:I874"/>
    <mergeCell ref="H875:I875"/>
    <mergeCell ref="H876:I876"/>
    <mergeCell ref="H877:I877"/>
    <mergeCell ref="A855:I855"/>
    <mergeCell ref="A856:B856"/>
    <mergeCell ref="E856:F856"/>
    <mergeCell ref="G856:I856"/>
    <mergeCell ref="A857:B857"/>
    <mergeCell ref="E857:F857"/>
    <mergeCell ref="G857:I857"/>
    <mergeCell ref="A858:B858"/>
    <mergeCell ref="E858:F858"/>
    <mergeCell ref="G858:I858"/>
    <mergeCell ref="A859:B859"/>
    <mergeCell ref="E859:F859"/>
    <mergeCell ref="G859:I859"/>
    <mergeCell ref="A860:B860"/>
    <mergeCell ref="H860:I860"/>
    <mergeCell ref="A861:C861"/>
    <mergeCell ref="D861:G861"/>
    <mergeCell ref="A880:C880"/>
    <mergeCell ref="D880:F880"/>
    <mergeCell ref="P838:R838"/>
    <mergeCell ref="P839:R839"/>
    <mergeCell ref="P840:R840"/>
    <mergeCell ref="P841:R841"/>
    <mergeCell ref="P842:R842"/>
    <mergeCell ref="P843:R843"/>
    <mergeCell ref="P844:R844"/>
    <mergeCell ref="P845:R845"/>
    <mergeCell ref="P846:R846"/>
    <mergeCell ref="P847:R847"/>
    <mergeCell ref="P848:R848"/>
    <mergeCell ref="P849:R849"/>
    <mergeCell ref="A881:I881"/>
    <mergeCell ref="A882:B882"/>
    <mergeCell ref="E882:F882"/>
    <mergeCell ref="G882:I882"/>
    <mergeCell ref="E862:G862"/>
    <mergeCell ref="H862:H863"/>
    <mergeCell ref="I862:I863"/>
    <mergeCell ref="E863:F863"/>
    <mergeCell ref="A864:B877"/>
    <mergeCell ref="C864:C877"/>
    <mergeCell ref="G864:H864"/>
    <mergeCell ref="E865:F869"/>
    <mergeCell ref="H865:I865"/>
    <mergeCell ref="H866:I866"/>
    <mergeCell ref="H867:I867"/>
    <mergeCell ref="H868:I868"/>
    <mergeCell ref="H869:I869"/>
    <mergeCell ref="H870:I870"/>
    <mergeCell ref="A883:B883"/>
    <mergeCell ref="E883:F883"/>
    <mergeCell ref="G883:I883"/>
    <mergeCell ref="A884:B884"/>
    <mergeCell ref="E884:F884"/>
    <mergeCell ref="G884:I884"/>
    <mergeCell ref="A885:B885"/>
    <mergeCell ref="E885:F885"/>
    <mergeCell ref="G885:I885"/>
    <mergeCell ref="A886:B886"/>
    <mergeCell ref="H886:I886"/>
    <mergeCell ref="A887:C887"/>
    <mergeCell ref="D887:G887"/>
    <mergeCell ref="E888:G888"/>
    <mergeCell ref="H888:H889"/>
    <mergeCell ref="I888:I889"/>
    <mergeCell ref="E889:F889"/>
    <mergeCell ref="A906:C906"/>
    <mergeCell ref="D906:F906"/>
    <mergeCell ref="A890:B903"/>
    <mergeCell ref="C890:C903"/>
    <mergeCell ref="G890:H890"/>
    <mergeCell ref="E891:F895"/>
    <mergeCell ref="H891:I891"/>
    <mergeCell ref="H892:I892"/>
    <mergeCell ref="H893:I893"/>
    <mergeCell ref="H894:I894"/>
    <mergeCell ref="H895:I895"/>
    <mergeCell ref="H896:I896"/>
    <mergeCell ref="H897:I897"/>
    <mergeCell ref="H898:I898"/>
    <mergeCell ref="H899:I899"/>
    <mergeCell ref="H900:I900"/>
    <mergeCell ref="H901:I901"/>
    <mergeCell ref="H902:I902"/>
    <mergeCell ref="H903:I903"/>
    <mergeCell ref="E914:G914"/>
    <mergeCell ref="I914:I915"/>
    <mergeCell ref="E915:F915"/>
    <mergeCell ref="E916:F916"/>
    <mergeCell ref="C917:C929"/>
    <mergeCell ref="H919:I927"/>
    <mergeCell ref="D929:E929"/>
    <mergeCell ref="A933:C933"/>
    <mergeCell ref="D933:F933"/>
    <mergeCell ref="A907:I907"/>
    <mergeCell ref="A908:B908"/>
    <mergeCell ref="D908:D912"/>
    <mergeCell ref="E908:F908"/>
    <mergeCell ref="G908:I908"/>
    <mergeCell ref="A909:B909"/>
    <mergeCell ref="E909:F909"/>
    <mergeCell ref="G909:I909"/>
    <mergeCell ref="A910:B910"/>
    <mergeCell ref="E910:F910"/>
    <mergeCell ref="G910:I910"/>
    <mergeCell ref="A911:B911"/>
    <mergeCell ref="E911:F911"/>
    <mergeCell ref="G911:I911"/>
    <mergeCell ref="A912:B912"/>
    <mergeCell ref="H912:I912"/>
    <mergeCell ref="A913:C913"/>
    <mergeCell ref="D913:G913"/>
    <mergeCell ref="E1048:G1048"/>
    <mergeCell ref="I1048:I1049"/>
    <mergeCell ref="E1049:F1049"/>
    <mergeCell ref="E1050:F1050"/>
    <mergeCell ref="C1051:C1063"/>
    <mergeCell ref="H1053:I1061"/>
    <mergeCell ref="D1063:E1063"/>
    <mergeCell ref="A1067:C1067"/>
    <mergeCell ref="D1067:F1067"/>
    <mergeCell ref="A1041:I1041"/>
    <mergeCell ref="A1042:B1042"/>
    <mergeCell ref="D1042:D1046"/>
    <mergeCell ref="E1042:F1042"/>
    <mergeCell ref="G1042:I1042"/>
    <mergeCell ref="A1043:B1043"/>
    <mergeCell ref="E1043:F1043"/>
    <mergeCell ref="G1043:I1043"/>
    <mergeCell ref="A1044:B1044"/>
    <mergeCell ref="E1044:F1044"/>
    <mergeCell ref="G1044:I1044"/>
    <mergeCell ref="A1045:B1045"/>
    <mergeCell ref="E1045:F1045"/>
    <mergeCell ref="G1045:I1045"/>
    <mergeCell ref="A1046:B1046"/>
    <mergeCell ref="H1046:I1046"/>
    <mergeCell ref="A1047:C1047"/>
    <mergeCell ref="D1047:G1047"/>
    <mergeCell ref="A1070:I1070"/>
    <mergeCell ref="A1071:B1071"/>
    <mergeCell ref="D1071:D1075"/>
    <mergeCell ref="E1071:F1071"/>
    <mergeCell ref="G1071:I1071"/>
    <mergeCell ref="A1072:B1072"/>
    <mergeCell ref="E1072:F1072"/>
    <mergeCell ref="G1072:I1072"/>
    <mergeCell ref="A1073:B1073"/>
    <mergeCell ref="E1073:F1073"/>
    <mergeCell ref="G1073:I1073"/>
    <mergeCell ref="A1074:B1074"/>
    <mergeCell ref="E1074:F1074"/>
    <mergeCell ref="G1074:I1074"/>
    <mergeCell ref="A1075:B1075"/>
    <mergeCell ref="H1075:I1075"/>
    <mergeCell ref="A1076:C1076"/>
    <mergeCell ref="D1076:G1076"/>
    <mergeCell ref="E1077:G1077"/>
    <mergeCell ref="I1077:I1078"/>
    <mergeCell ref="E1078:F1078"/>
    <mergeCell ref="E1079:F1079"/>
    <mergeCell ref="C1080:C1092"/>
    <mergeCell ref="H1082:I1090"/>
    <mergeCell ref="D1092:E1092"/>
    <mergeCell ref="A1096:C1096"/>
    <mergeCell ref="D1096:F1096"/>
    <mergeCell ref="A1099:I1099"/>
    <mergeCell ref="A1100:B1100"/>
    <mergeCell ref="E1100:F1100"/>
    <mergeCell ref="G1100:I1100"/>
    <mergeCell ref="A1101:B1101"/>
    <mergeCell ref="E1101:F1101"/>
    <mergeCell ref="G1101:I1101"/>
    <mergeCell ref="A1102:B1102"/>
    <mergeCell ref="E1102:F1102"/>
    <mergeCell ref="G1102:I1102"/>
    <mergeCell ref="A1103:B1103"/>
    <mergeCell ref="E1103:F1103"/>
    <mergeCell ref="G1103:I1103"/>
    <mergeCell ref="A1104:B1104"/>
    <mergeCell ref="H1104:I1104"/>
    <mergeCell ref="A1105:C1105"/>
    <mergeCell ref="D1105:G1105"/>
    <mergeCell ref="E1106:G1106"/>
    <mergeCell ref="H1106:H1107"/>
    <mergeCell ref="I1106:I1107"/>
    <mergeCell ref="E1107:F1107"/>
    <mergeCell ref="A1108:B1119"/>
    <mergeCell ref="C1108:C1119"/>
    <mergeCell ref="E1108:F1108"/>
    <mergeCell ref="E1109:F1109"/>
    <mergeCell ref="H1109:I1118"/>
    <mergeCell ref="E1110:F1110"/>
    <mergeCell ref="E1111:F1111"/>
    <mergeCell ref="E1112:F1112"/>
    <mergeCell ref="E1113:F1113"/>
    <mergeCell ref="E1114:F1114"/>
    <mergeCell ref="E1115:F1115"/>
    <mergeCell ref="E1116:F1116"/>
    <mergeCell ref="E1117:F1117"/>
    <mergeCell ref="E1118:F1118"/>
    <mergeCell ref="E1119:F1119"/>
    <mergeCell ref="A1130:C1130"/>
    <mergeCell ref="D1130:G1130"/>
    <mergeCell ref="E1131:G1131"/>
    <mergeCell ref="I1131:I1132"/>
    <mergeCell ref="E1132:F1132"/>
    <mergeCell ref="E1133:F1134"/>
    <mergeCell ref="G1133:G1134"/>
    <mergeCell ref="H1133:H1134"/>
    <mergeCell ref="C1134:C1146"/>
    <mergeCell ref="A1151:C1151"/>
    <mergeCell ref="D1151:F1151"/>
    <mergeCell ref="H1135:I1147"/>
    <mergeCell ref="A1122:C1122"/>
    <mergeCell ref="D1122:F1122"/>
    <mergeCell ref="A1124:I1124"/>
    <mergeCell ref="A1125:B1125"/>
    <mergeCell ref="D1125:D1129"/>
    <mergeCell ref="E1125:F1125"/>
    <mergeCell ref="G1125:I1125"/>
    <mergeCell ref="A1126:B1126"/>
    <mergeCell ref="E1126:F1126"/>
    <mergeCell ref="G1126:I1126"/>
    <mergeCell ref="A1127:B1127"/>
    <mergeCell ref="E1127:F1127"/>
    <mergeCell ref="G1127:I1127"/>
    <mergeCell ref="A1128:B1128"/>
    <mergeCell ref="E1128:F1128"/>
    <mergeCell ref="G1128:I1128"/>
    <mergeCell ref="A1129:B1129"/>
    <mergeCell ref="H1129:I1129"/>
    <mergeCell ref="E1159:G1159"/>
    <mergeCell ref="I1159:I1160"/>
    <mergeCell ref="E1160:F1160"/>
    <mergeCell ref="E1161:F1162"/>
    <mergeCell ref="G1161:G1162"/>
    <mergeCell ref="H1161:H1162"/>
    <mergeCell ref="C1162:C1174"/>
    <mergeCell ref="H1163:I1175"/>
    <mergeCell ref="A1179:C1179"/>
    <mergeCell ref="D1179:F1179"/>
    <mergeCell ref="A1152:I1152"/>
    <mergeCell ref="A1153:B1153"/>
    <mergeCell ref="D1153:D1157"/>
    <mergeCell ref="E1153:F1153"/>
    <mergeCell ref="G1153:I1153"/>
    <mergeCell ref="A1154:B1154"/>
    <mergeCell ref="E1154:F1154"/>
    <mergeCell ref="G1154:I1154"/>
    <mergeCell ref="A1155:B1155"/>
    <mergeCell ref="E1155:F1155"/>
    <mergeCell ref="G1155:I1155"/>
    <mergeCell ref="A1156:B1156"/>
    <mergeCell ref="E1156:F1156"/>
    <mergeCell ref="G1156:I1156"/>
    <mergeCell ref="A1157:B1157"/>
    <mergeCell ref="H1157:I1157"/>
    <mergeCell ref="A1158:C1158"/>
    <mergeCell ref="D1158:G1158"/>
    <mergeCell ref="A1185:I1185"/>
    <mergeCell ref="A1186:B1186"/>
    <mergeCell ref="D1186:D1190"/>
    <mergeCell ref="E1186:F1186"/>
    <mergeCell ref="G1186:I1186"/>
    <mergeCell ref="A1187:B1187"/>
    <mergeCell ref="E1187:F1187"/>
    <mergeCell ref="G1187:I1187"/>
    <mergeCell ref="A1188:B1188"/>
    <mergeCell ref="E1188:F1188"/>
    <mergeCell ref="G1188:I1188"/>
    <mergeCell ref="A1189:B1189"/>
    <mergeCell ref="E1189:F1189"/>
    <mergeCell ref="G1189:I1189"/>
    <mergeCell ref="A1190:B1190"/>
    <mergeCell ref="H1190:I1190"/>
    <mergeCell ref="A1191:C1191"/>
    <mergeCell ref="D1191:G1191"/>
    <mergeCell ref="E1192:G1192"/>
    <mergeCell ref="I1192:I1193"/>
    <mergeCell ref="E1193:F1193"/>
    <mergeCell ref="A1194:B1208"/>
    <mergeCell ref="C1194:C1208"/>
    <mergeCell ref="E1194:F1194"/>
    <mergeCell ref="H1195:H1207"/>
    <mergeCell ref="A1210:C1210"/>
    <mergeCell ref="D1210:F1210"/>
    <mergeCell ref="A1212:I1212"/>
    <mergeCell ref="A1213:B1213"/>
    <mergeCell ref="E1213:F1213"/>
    <mergeCell ref="G1213:I1213"/>
    <mergeCell ref="A1214:B1214"/>
    <mergeCell ref="E1214:F1214"/>
    <mergeCell ref="G1214:I1214"/>
    <mergeCell ref="A1215:B1215"/>
    <mergeCell ref="E1215:F1215"/>
    <mergeCell ref="G1215:I1215"/>
    <mergeCell ref="H1234:I1234"/>
    <mergeCell ref="A1237:C1237"/>
    <mergeCell ref="D1237:F1237"/>
    <mergeCell ref="G1221:I1222"/>
    <mergeCell ref="A1216:B1216"/>
    <mergeCell ref="E1216:F1216"/>
    <mergeCell ref="G1216:I1216"/>
    <mergeCell ref="A1217:B1217"/>
    <mergeCell ref="H1217:I1217"/>
    <mergeCell ref="A1218:C1218"/>
    <mergeCell ref="D1218:G1218"/>
    <mergeCell ref="H1218:H1220"/>
    <mergeCell ref="I1218:I1220"/>
    <mergeCell ref="A1219:A1220"/>
    <mergeCell ref="B1219:B1220"/>
    <mergeCell ref="C1219:C1220"/>
    <mergeCell ref="D1219:D1220"/>
    <mergeCell ref="E1219:G1219"/>
    <mergeCell ref="E1220:F1220"/>
    <mergeCell ref="C1222:C1233"/>
    <mergeCell ref="E1222:F1222"/>
    <mergeCell ref="E1272:G1272"/>
    <mergeCell ref="I1272:I1273"/>
    <mergeCell ref="E1273:F1273"/>
    <mergeCell ref="A1274:B1288"/>
    <mergeCell ref="C1274:C1288"/>
    <mergeCell ref="E1274:F1274"/>
    <mergeCell ref="H1275:H1287"/>
    <mergeCell ref="A1290:C1290"/>
    <mergeCell ref="D1290:F1290"/>
    <mergeCell ref="E1276:G1278"/>
    <mergeCell ref="E1279:G1280"/>
    <mergeCell ref="A1265:I1265"/>
    <mergeCell ref="A1266:B1266"/>
    <mergeCell ref="D1266:D1270"/>
    <mergeCell ref="E1266:F1266"/>
    <mergeCell ref="G1266:I1266"/>
    <mergeCell ref="A1267:B1267"/>
    <mergeCell ref="E1267:F1267"/>
    <mergeCell ref="G1267:I1267"/>
    <mergeCell ref="A1268:B1268"/>
    <mergeCell ref="E1268:F1268"/>
    <mergeCell ref="G1268:I1268"/>
    <mergeCell ref="A1269:B1269"/>
    <mergeCell ref="E1269:F1269"/>
    <mergeCell ref="G1269:I1269"/>
    <mergeCell ref="A1270:B1270"/>
    <mergeCell ref="H1270:I1270"/>
    <mergeCell ref="A1271:C1271"/>
    <mergeCell ref="D1271:G1271"/>
    <mergeCell ref="G1326:I1327"/>
    <mergeCell ref="C1327:C1338"/>
    <mergeCell ref="E1327:F1327"/>
    <mergeCell ref="H1339:I1339"/>
    <mergeCell ref="A1342:C1342"/>
    <mergeCell ref="D1342:F1342"/>
    <mergeCell ref="A1317:I1317"/>
    <mergeCell ref="A1318:B1318"/>
    <mergeCell ref="E1318:F1318"/>
    <mergeCell ref="G1318:I1318"/>
    <mergeCell ref="A1319:B1319"/>
    <mergeCell ref="E1319:F1319"/>
    <mergeCell ref="G1319:I1319"/>
    <mergeCell ref="A1320:B1320"/>
    <mergeCell ref="E1320:F1320"/>
    <mergeCell ref="G1320:I1320"/>
    <mergeCell ref="A1321:B1321"/>
    <mergeCell ref="E1321:F1321"/>
    <mergeCell ref="G1321:I1321"/>
    <mergeCell ref="A1322:B1322"/>
    <mergeCell ref="H1322:I1322"/>
    <mergeCell ref="A1323:C1323"/>
    <mergeCell ref="D1323:G1323"/>
    <mergeCell ref="H1323:H1325"/>
    <mergeCell ref="I1323:I1325"/>
    <mergeCell ref="A1324:A1325"/>
    <mergeCell ref="B1324:B1325"/>
    <mergeCell ref="C1324:C1325"/>
    <mergeCell ref="D1324:D1325"/>
    <mergeCell ref="E1324:G1324"/>
    <mergeCell ref="E1325:F1325"/>
    <mergeCell ref="A1475:I1475"/>
    <mergeCell ref="A1476:B1476"/>
    <mergeCell ref="E1476:F1476"/>
    <mergeCell ref="G1476:I1476"/>
    <mergeCell ref="A1477:B1477"/>
    <mergeCell ref="E1477:F1477"/>
    <mergeCell ref="G1477:I1477"/>
    <mergeCell ref="A1478:B1478"/>
    <mergeCell ref="E1478:F1478"/>
    <mergeCell ref="G1478:I1478"/>
    <mergeCell ref="A1479:B1479"/>
    <mergeCell ref="E1479:F1479"/>
    <mergeCell ref="G1479:I1479"/>
    <mergeCell ref="A1480:B1480"/>
    <mergeCell ref="H1480:I1480"/>
    <mergeCell ref="A1481:C1481"/>
    <mergeCell ref="D1481:G1481"/>
    <mergeCell ref="H1481:H1483"/>
    <mergeCell ref="I1481:I1483"/>
    <mergeCell ref="A1482:A1483"/>
    <mergeCell ref="B1482:B1483"/>
    <mergeCell ref="C1482:C1483"/>
    <mergeCell ref="D1482:D1483"/>
    <mergeCell ref="E1482:G1482"/>
    <mergeCell ref="E1483:F1483"/>
    <mergeCell ref="G1484:I1485"/>
    <mergeCell ref="C1485:C1496"/>
    <mergeCell ref="E1485:F1485"/>
    <mergeCell ref="H1497:I1497"/>
    <mergeCell ref="A1500:C1500"/>
    <mergeCell ref="D1500:F1500"/>
    <mergeCell ref="A1499:C1499"/>
    <mergeCell ref="D1499:F1499"/>
    <mergeCell ref="A1501:C1501"/>
    <mergeCell ref="D1501:F1501"/>
    <mergeCell ref="A1502:I1502"/>
    <mergeCell ref="A1503:B1503"/>
    <mergeCell ref="E1503:F1503"/>
    <mergeCell ref="G1503:I1503"/>
    <mergeCell ref="A1504:B1504"/>
    <mergeCell ref="E1504:F1504"/>
    <mergeCell ref="G1504:I1504"/>
    <mergeCell ref="G1511:I1512"/>
    <mergeCell ref="C1512:C1523"/>
    <mergeCell ref="E1512:F1512"/>
    <mergeCell ref="H1524:I1524"/>
    <mergeCell ref="A1527:C1527"/>
    <mergeCell ref="D1527:F1527"/>
    <mergeCell ref="A1505:B1505"/>
    <mergeCell ref="E1505:F1505"/>
    <mergeCell ref="G1505:I1505"/>
    <mergeCell ref="A1506:B1506"/>
    <mergeCell ref="E1506:F1506"/>
    <mergeCell ref="G1506:I1506"/>
    <mergeCell ref="A1507:B1507"/>
    <mergeCell ref="H1507:I1507"/>
    <mergeCell ref="A1508:C1508"/>
    <mergeCell ref="D1508:G1508"/>
    <mergeCell ref="H1508:H1510"/>
    <mergeCell ref="I1508:I1510"/>
    <mergeCell ref="A1509:A1510"/>
    <mergeCell ref="B1509:B1510"/>
    <mergeCell ref="C1509:C1510"/>
    <mergeCell ref="D1509:D1510"/>
    <mergeCell ref="E1509:G1509"/>
    <mergeCell ref="E1510:F1510"/>
    <mergeCell ref="A2154:I2154"/>
    <mergeCell ref="A2155:B2155"/>
    <mergeCell ref="E2155:F2155"/>
    <mergeCell ref="G2155:I2155"/>
    <mergeCell ref="A2156:B2156"/>
    <mergeCell ref="E2156:F2156"/>
    <mergeCell ref="G2156:I2156"/>
    <mergeCell ref="A2157:B2157"/>
    <mergeCell ref="E2157:F2157"/>
    <mergeCell ref="G2157:I2157"/>
    <mergeCell ref="A2158:B2158"/>
    <mergeCell ref="E2158:F2158"/>
    <mergeCell ref="G2158:I2158"/>
    <mergeCell ref="A2159:B2159"/>
    <mergeCell ref="H2159:I2159"/>
    <mergeCell ref="A2160:C2160"/>
    <mergeCell ref="D2160:G2160"/>
    <mergeCell ref="H2160:H2162"/>
    <mergeCell ref="I2160:I2162"/>
    <mergeCell ref="A2161:A2162"/>
    <mergeCell ref="B2161:B2162"/>
    <mergeCell ref="C2161:C2162"/>
    <mergeCell ref="D2161:D2162"/>
    <mergeCell ref="E2161:G2161"/>
    <mergeCell ref="E2162:F2162"/>
    <mergeCell ref="G2163:I2164"/>
    <mergeCell ref="C2164:C2175"/>
    <mergeCell ref="E2164:F2164"/>
    <mergeCell ref="H2176:I2176"/>
    <mergeCell ref="A2179:C2179"/>
    <mergeCell ref="D2179:F2179"/>
    <mergeCell ref="A2180:I2180"/>
    <mergeCell ref="A2181:B2181"/>
    <mergeCell ref="E2181:F2181"/>
    <mergeCell ref="G2181:I2181"/>
    <mergeCell ref="A2182:B2182"/>
    <mergeCell ref="E2182:F2182"/>
    <mergeCell ref="G2182:I2182"/>
    <mergeCell ref="A2183:B2183"/>
    <mergeCell ref="E2183:F2183"/>
    <mergeCell ref="G2183:I2183"/>
    <mergeCell ref="A2184:B2184"/>
    <mergeCell ref="E2184:F2184"/>
    <mergeCell ref="G2184:I2184"/>
    <mergeCell ref="A2185:B2185"/>
    <mergeCell ref="H2185:I2185"/>
    <mergeCell ref="A2186:C2186"/>
    <mergeCell ref="D2186:G2186"/>
    <mergeCell ref="H2186:H2188"/>
    <mergeCell ref="I2186:I2188"/>
    <mergeCell ref="A2187:A2188"/>
    <mergeCell ref="B2187:B2188"/>
    <mergeCell ref="C2187:C2188"/>
    <mergeCell ref="D2187:D2188"/>
    <mergeCell ref="E2187:G2187"/>
    <mergeCell ref="E2188:F2188"/>
    <mergeCell ref="G2189:I2190"/>
    <mergeCell ref="C2190:C2201"/>
    <mergeCell ref="E2190:F2190"/>
    <mergeCell ref="H2202:I2202"/>
    <mergeCell ref="A2205:C2205"/>
    <mergeCell ref="D2205:F2205"/>
    <mergeCell ref="A2232:I2232"/>
    <mergeCell ref="A2233:B2233"/>
    <mergeCell ref="E2233:F2233"/>
    <mergeCell ref="G2233:I2233"/>
    <mergeCell ref="A2234:B2234"/>
    <mergeCell ref="E2234:F2234"/>
    <mergeCell ref="G2234:I2234"/>
    <mergeCell ref="A2235:B2235"/>
    <mergeCell ref="E2235:F2235"/>
    <mergeCell ref="G2235:I2235"/>
    <mergeCell ref="A2236:B2236"/>
    <mergeCell ref="E2236:F2236"/>
    <mergeCell ref="G2236:I2236"/>
    <mergeCell ref="A2237:B2237"/>
    <mergeCell ref="H2237:I2237"/>
    <mergeCell ref="A2238:C2238"/>
    <mergeCell ref="D2238:G2238"/>
    <mergeCell ref="H2238:H2240"/>
    <mergeCell ref="I2238:I2240"/>
    <mergeCell ref="A2239:A2240"/>
    <mergeCell ref="B2239:B2240"/>
    <mergeCell ref="C2239:C2240"/>
    <mergeCell ref="D2239:D2240"/>
    <mergeCell ref="E2239:G2239"/>
    <mergeCell ref="E2240:F2240"/>
    <mergeCell ref="G2241:I2242"/>
    <mergeCell ref="C2242:C2253"/>
    <mergeCell ref="E2242:F2242"/>
    <mergeCell ref="H2254:I2254"/>
    <mergeCell ref="A2257:C2257"/>
    <mergeCell ref="D2257:F2257"/>
    <mergeCell ref="A2259:I2259"/>
    <mergeCell ref="A2260:B2260"/>
    <mergeCell ref="E2260:F2260"/>
    <mergeCell ref="G2260:I2260"/>
    <mergeCell ref="A2261:B2261"/>
    <mergeCell ref="E2261:F2261"/>
    <mergeCell ref="G2261:I2261"/>
    <mergeCell ref="A2262:B2262"/>
    <mergeCell ref="E2262:F2262"/>
    <mergeCell ref="G2262:I2262"/>
    <mergeCell ref="A2263:B2263"/>
    <mergeCell ref="E2263:F2263"/>
    <mergeCell ref="G2263:I2263"/>
    <mergeCell ref="A2264:B2264"/>
    <mergeCell ref="H2264:I2264"/>
    <mergeCell ref="A2265:C2265"/>
    <mergeCell ref="D2265:G2265"/>
    <mergeCell ref="H2265:H2267"/>
    <mergeCell ref="I2265:I2267"/>
    <mergeCell ref="A2266:A2267"/>
    <mergeCell ref="B2266:B2267"/>
    <mergeCell ref="C2266:C2267"/>
    <mergeCell ref="D2266:D2267"/>
    <mergeCell ref="E2266:G2266"/>
    <mergeCell ref="E2267:F2267"/>
    <mergeCell ref="G2268:I2269"/>
    <mergeCell ref="C2269:C2280"/>
    <mergeCell ref="E2269:F2269"/>
    <mergeCell ref="H2281:I2281"/>
    <mergeCell ref="A2284:C2284"/>
    <mergeCell ref="D2284:F2284"/>
    <mergeCell ref="A2285:I2285"/>
    <mergeCell ref="A2286:B2286"/>
    <mergeCell ref="E2286:F2286"/>
    <mergeCell ref="G2286:I2286"/>
    <mergeCell ref="A2287:B2287"/>
    <mergeCell ref="E2287:F2287"/>
    <mergeCell ref="G2287:I2287"/>
    <mergeCell ref="A2288:B2288"/>
    <mergeCell ref="E2288:F2288"/>
    <mergeCell ref="G2288:I2288"/>
    <mergeCell ref="A2289:B2289"/>
    <mergeCell ref="E2289:F2289"/>
    <mergeCell ref="G2289:I2289"/>
    <mergeCell ref="A2290:B2290"/>
    <mergeCell ref="H2290:I2290"/>
    <mergeCell ref="A2291:C2291"/>
    <mergeCell ref="D2291:G2291"/>
    <mergeCell ref="H2291:H2293"/>
    <mergeCell ref="I2291:I2293"/>
    <mergeCell ref="A2292:A2293"/>
    <mergeCell ref="B2292:B2293"/>
    <mergeCell ref="C2292:C2293"/>
    <mergeCell ref="D2292:D2293"/>
    <mergeCell ref="E2292:G2292"/>
    <mergeCell ref="E2293:F2293"/>
    <mergeCell ref="G2294:I2295"/>
    <mergeCell ref="C2295:C2306"/>
    <mergeCell ref="E2295:F2295"/>
    <mergeCell ref="H2307:I2307"/>
    <mergeCell ref="A2310:C2310"/>
    <mergeCell ref="D2310:F2310"/>
    <mergeCell ref="A2311:I2311"/>
    <mergeCell ref="A2312:B2312"/>
    <mergeCell ref="E2312:F2312"/>
    <mergeCell ref="G2312:I2312"/>
    <mergeCell ref="A2313:B2313"/>
    <mergeCell ref="E2313:F2313"/>
    <mergeCell ref="G2313:I2313"/>
    <mergeCell ref="A2314:B2314"/>
    <mergeCell ref="E2314:F2314"/>
    <mergeCell ref="G2314:I2314"/>
    <mergeCell ref="A2315:B2315"/>
    <mergeCell ref="E2315:F2315"/>
    <mergeCell ref="G2315:I2315"/>
    <mergeCell ref="A2316:B2316"/>
    <mergeCell ref="H2316:I2316"/>
    <mergeCell ref="A2317:C2317"/>
    <mergeCell ref="D2317:G2317"/>
    <mergeCell ref="H2317:H2319"/>
    <mergeCell ref="I2317:I2319"/>
    <mergeCell ref="A2318:A2319"/>
    <mergeCell ref="B2318:B2319"/>
    <mergeCell ref="C2318:C2319"/>
    <mergeCell ref="D2318:D2319"/>
    <mergeCell ref="E2318:G2318"/>
    <mergeCell ref="E2319:F2319"/>
    <mergeCell ref="G2320:I2321"/>
    <mergeCell ref="C2321:C2332"/>
    <mergeCell ref="E2321:F2321"/>
    <mergeCell ref="H2333:I2333"/>
    <mergeCell ref="A2336:C2336"/>
    <mergeCell ref="D2336:F2336"/>
    <mergeCell ref="A2337:I2337"/>
    <mergeCell ref="A2338:B2338"/>
    <mergeCell ref="E2338:F2338"/>
    <mergeCell ref="G2338:I2338"/>
    <mergeCell ref="A2339:B2339"/>
    <mergeCell ref="E2339:F2339"/>
    <mergeCell ref="G2339:I2339"/>
    <mergeCell ref="A2340:B2340"/>
    <mergeCell ref="E2340:F2340"/>
    <mergeCell ref="G2340:I2340"/>
    <mergeCell ref="A2341:B2341"/>
    <mergeCell ref="E2341:F2341"/>
    <mergeCell ref="G2341:I2341"/>
    <mergeCell ref="A2342:B2342"/>
    <mergeCell ref="H2342:I2342"/>
    <mergeCell ref="A2343:C2343"/>
    <mergeCell ref="D2343:G2343"/>
    <mergeCell ref="H2343:H2345"/>
    <mergeCell ref="I2343:I2345"/>
    <mergeCell ref="A2344:A2345"/>
    <mergeCell ref="B2344:B2345"/>
    <mergeCell ref="C2344:C2345"/>
    <mergeCell ref="D2344:D2345"/>
    <mergeCell ref="E2344:G2344"/>
    <mergeCell ref="E2345:F2345"/>
    <mergeCell ref="G2346:I2347"/>
    <mergeCell ref="C2347:C2358"/>
    <mergeCell ref="E2347:F2347"/>
    <mergeCell ref="H2359:I2359"/>
    <mergeCell ref="A2362:C2362"/>
    <mergeCell ref="D2362:F2362"/>
    <mergeCell ref="A2363:I2363"/>
    <mergeCell ref="A2364:B2364"/>
    <mergeCell ref="E2364:F2364"/>
    <mergeCell ref="G2364:I2364"/>
    <mergeCell ref="A2365:B2365"/>
    <mergeCell ref="E2365:F2365"/>
    <mergeCell ref="G2365:I2365"/>
    <mergeCell ref="A2366:B2366"/>
    <mergeCell ref="E2366:F2366"/>
    <mergeCell ref="G2366:I2366"/>
    <mergeCell ref="A2367:B2367"/>
    <mergeCell ref="E2367:F2367"/>
    <mergeCell ref="G2367:I2367"/>
    <mergeCell ref="A2368:B2368"/>
    <mergeCell ref="H2368:I2368"/>
    <mergeCell ref="A2369:C2369"/>
    <mergeCell ref="D2369:G2369"/>
    <mergeCell ref="H2369:H2371"/>
    <mergeCell ref="I2369:I2371"/>
    <mergeCell ref="A2370:A2371"/>
    <mergeCell ref="B2370:B2371"/>
    <mergeCell ref="C2370:C2371"/>
    <mergeCell ref="D2370:D2371"/>
    <mergeCell ref="E2370:G2370"/>
    <mergeCell ref="E2371:F2371"/>
    <mergeCell ref="G2372:I2373"/>
    <mergeCell ref="C2373:C2384"/>
    <mergeCell ref="E2373:F2373"/>
    <mergeCell ref="H2385:I2385"/>
    <mergeCell ref="A2388:C2388"/>
    <mergeCell ref="D2388:F2388"/>
    <mergeCell ref="A2390:I2390"/>
    <mergeCell ref="A2391:B2391"/>
    <mergeCell ref="E2391:F2391"/>
    <mergeCell ref="G2391:I2391"/>
    <mergeCell ref="A2392:B2392"/>
    <mergeCell ref="E2392:F2392"/>
    <mergeCell ref="G2392:I2392"/>
    <mergeCell ref="A2393:B2393"/>
    <mergeCell ref="E2393:F2393"/>
    <mergeCell ref="G2393:I2393"/>
    <mergeCell ref="A2394:B2394"/>
    <mergeCell ref="E2394:F2394"/>
    <mergeCell ref="G2394:I2394"/>
    <mergeCell ref="A2395:B2395"/>
    <mergeCell ref="H2395:I2395"/>
    <mergeCell ref="A2396:C2396"/>
    <mergeCell ref="D2396:G2396"/>
    <mergeCell ref="H2396:H2398"/>
    <mergeCell ref="I2396:I2398"/>
    <mergeCell ref="A2397:A2398"/>
    <mergeCell ref="B2397:B2398"/>
    <mergeCell ref="C2397:C2398"/>
    <mergeCell ref="D2397:D2398"/>
    <mergeCell ref="E2397:G2397"/>
    <mergeCell ref="E2398:F2398"/>
    <mergeCell ref="G2399:I2400"/>
    <mergeCell ref="C2400:C2411"/>
    <mergeCell ref="E2400:F2400"/>
    <mergeCell ref="H2412:I2412"/>
    <mergeCell ref="A2415:C2415"/>
    <mergeCell ref="D2415:F2415"/>
    <mergeCell ref="A2416:I2416"/>
    <mergeCell ref="A2417:B2417"/>
    <mergeCell ref="E2417:F2417"/>
    <mergeCell ref="G2417:I2417"/>
    <mergeCell ref="A2418:B2418"/>
    <mergeCell ref="E2418:F2418"/>
    <mergeCell ref="G2418:I2418"/>
    <mergeCell ref="A2419:B2419"/>
    <mergeCell ref="E2419:F2419"/>
    <mergeCell ref="G2419:I2419"/>
    <mergeCell ref="A2420:B2420"/>
    <mergeCell ref="E2420:F2420"/>
    <mergeCell ref="G2420:I2420"/>
    <mergeCell ref="A2421:B2421"/>
    <mergeCell ref="H2421:I2421"/>
    <mergeCell ref="A2422:C2422"/>
    <mergeCell ref="D2422:G2422"/>
    <mergeCell ref="H2422:H2424"/>
    <mergeCell ref="I2422:I2424"/>
    <mergeCell ref="A2423:A2424"/>
    <mergeCell ref="B2423:B2424"/>
    <mergeCell ref="C2423:C2424"/>
    <mergeCell ref="D2423:D2424"/>
    <mergeCell ref="E2423:G2423"/>
    <mergeCell ref="E2424:F2424"/>
    <mergeCell ref="G2425:I2426"/>
    <mergeCell ref="C2426:C2437"/>
    <mergeCell ref="E2426:F2426"/>
    <mergeCell ref="H2438:I2438"/>
    <mergeCell ref="A2441:C2441"/>
    <mergeCell ref="D2441:F2441"/>
    <mergeCell ref="A3467:I3467"/>
    <mergeCell ref="A3468:B3468"/>
    <mergeCell ref="E3468:F3468"/>
    <mergeCell ref="G3468:I3468"/>
    <mergeCell ref="A3469:B3469"/>
    <mergeCell ref="E3469:F3469"/>
    <mergeCell ref="G3469:I3469"/>
    <mergeCell ref="A3470:B3470"/>
    <mergeCell ref="E3470:F3470"/>
    <mergeCell ref="G3470:I3470"/>
    <mergeCell ref="A3471:B3471"/>
    <mergeCell ref="E3471:F3471"/>
    <mergeCell ref="G3471:I3471"/>
    <mergeCell ref="A3472:B3472"/>
    <mergeCell ref="H3472:I3472"/>
    <mergeCell ref="A3473:C3473"/>
    <mergeCell ref="D3473:G3473"/>
    <mergeCell ref="H3473:H3475"/>
    <mergeCell ref="I3473:I3475"/>
    <mergeCell ref="A3474:A3475"/>
    <mergeCell ref="B3474:B3475"/>
    <mergeCell ref="C3474:C3475"/>
    <mergeCell ref="D3474:D3475"/>
    <mergeCell ref="E3474:G3474"/>
    <mergeCell ref="E3475:F3475"/>
    <mergeCell ref="G3476:I3477"/>
    <mergeCell ref="C3477:C3488"/>
    <mergeCell ref="E3477:F3477"/>
    <mergeCell ref="H3489:I3489"/>
    <mergeCell ref="A3492:C3492"/>
    <mergeCell ref="D3492:F3492"/>
    <mergeCell ref="A3493:I3493"/>
    <mergeCell ref="A3494:B3494"/>
    <mergeCell ref="E3494:F3494"/>
    <mergeCell ref="G3494:I3494"/>
    <mergeCell ref="A3495:B3495"/>
    <mergeCell ref="E3495:F3495"/>
    <mergeCell ref="G3495:I3495"/>
    <mergeCell ref="A3496:B3496"/>
    <mergeCell ref="E3496:F3496"/>
    <mergeCell ref="G3496:I3496"/>
    <mergeCell ref="A3497:B3497"/>
    <mergeCell ref="E3497:F3497"/>
    <mergeCell ref="G3497:I3497"/>
    <mergeCell ref="A3498:B3498"/>
    <mergeCell ref="H3498:I3498"/>
    <mergeCell ref="A3499:C3499"/>
    <mergeCell ref="D3499:G3499"/>
    <mergeCell ref="H3499:H3501"/>
    <mergeCell ref="I3499:I3501"/>
    <mergeCell ref="A3500:A3501"/>
    <mergeCell ref="B3500:B3501"/>
    <mergeCell ref="C3500:C3501"/>
    <mergeCell ref="D3500:D3501"/>
    <mergeCell ref="E3500:G3500"/>
    <mergeCell ref="E3501:F3501"/>
    <mergeCell ref="G3502:I3503"/>
    <mergeCell ref="C3503:C3514"/>
    <mergeCell ref="E3503:F3503"/>
    <mergeCell ref="H3515:I3515"/>
    <mergeCell ref="A3518:C3518"/>
    <mergeCell ref="D3518:F3518"/>
    <mergeCell ref="A3519:I3519"/>
    <mergeCell ref="A3520:B3520"/>
    <mergeCell ref="E3520:F3520"/>
    <mergeCell ref="G3520:I3520"/>
    <mergeCell ref="A3521:B3521"/>
    <mergeCell ref="E3521:F3521"/>
    <mergeCell ref="G3521:I3521"/>
    <mergeCell ref="A3522:B3522"/>
    <mergeCell ref="E3522:F3522"/>
    <mergeCell ref="G3522:I3522"/>
    <mergeCell ref="A3523:B3523"/>
    <mergeCell ref="E3523:F3523"/>
    <mergeCell ref="G3523:I3523"/>
    <mergeCell ref="A3524:B3524"/>
    <mergeCell ref="H3524:I3524"/>
    <mergeCell ref="A3525:C3525"/>
    <mergeCell ref="D3525:G3525"/>
    <mergeCell ref="H3525:H3527"/>
    <mergeCell ref="I3525:I3527"/>
    <mergeCell ref="A3526:A3527"/>
    <mergeCell ref="B3526:B3527"/>
    <mergeCell ref="C3526:C3527"/>
    <mergeCell ref="D3526:D3527"/>
    <mergeCell ref="E3526:G3526"/>
    <mergeCell ref="E3527:F3527"/>
    <mergeCell ref="G3528:I3529"/>
    <mergeCell ref="C3529:C3540"/>
    <mergeCell ref="E3529:F3529"/>
    <mergeCell ref="H3541:I3541"/>
    <mergeCell ref="A3544:C3544"/>
    <mergeCell ref="D3544:F3544"/>
    <mergeCell ref="A3545:I3545"/>
    <mergeCell ref="A3546:B3546"/>
    <mergeCell ref="E3546:F3546"/>
    <mergeCell ref="G3546:I3546"/>
    <mergeCell ref="A3547:B3547"/>
    <mergeCell ref="E3547:F3547"/>
    <mergeCell ref="G3547:I3547"/>
    <mergeCell ref="A3548:B3548"/>
    <mergeCell ref="E3548:F3548"/>
    <mergeCell ref="G3548:I3548"/>
    <mergeCell ref="A3549:B3549"/>
    <mergeCell ref="E3549:F3549"/>
    <mergeCell ref="G3549:I3549"/>
    <mergeCell ref="A3550:B3550"/>
    <mergeCell ref="H3550:I3550"/>
    <mergeCell ref="A3551:C3551"/>
    <mergeCell ref="D3551:G3551"/>
    <mergeCell ref="H3551:H3553"/>
    <mergeCell ref="I3551:I3553"/>
    <mergeCell ref="A3552:A3553"/>
    <mergeCell ref="B3552:B3553"/>
    <mergeCell ref="C3552:C3553"/>
    <mergeCell ref="D3552:D3553"/>
    <mergeCell ref="E3552:G3552"/>
    <mergeCell ref="E3553:F3553"/>
    <mergeCell ref="G3554:I3555"/>
    <mergeCell ref="C3555:C3566"/>
    <mergeCell ref="E3555:F3555"/>
    <mergeCell ref="H3567:I3567"/>
    <mergeCell ref="A3570:C3570"/>
    <mergeCell ref="D3570:F3570"/>
    <mergeCell ref="A3571:I3571"/>
    <mergeCell ref="A3572:B3572"/>
    <mergeCell ref="E3572:F3572"/>
    <mergeCell ref="G3572:I3572"/>
    <mergeCell ref="A3573:B3573"/>
    <mergeCell ref="E3573:F3573"/>
    <mergeCell ref="G3573:I3573"/>
    <mergeCell ref="A3574:B3574"/>
    <mergeCell ref="E3574:F3574"/>
    <mergeCell ref="G3574:I3574"/>
    <mergeCell ref="A3575:B3575"/>
    <mergeCell ref="E3575:F3575"/>
    <mergeCell ref="G3575:I3575"/>
    <mergeCell ref="A3576:B3576"/>
    <mergeCell ref="H3576:I3576"/>
    <mergeCell ref="A3577:C3577"/>
    <mergeCell ref="D3577:G3577"/>
    <mergeCell ref="H3577:H3579"/>
    <mergeCell ref="I3577:I3579"/>
    <mergeCell ref="A3578:A3579"/>
    <mergeCell ref="B3578:B3579"/>
    <mergeCell ref="C3578:C3579"/>
    <mergeCell ref="D3578:D3579"/>
    <mergeCell ref="E3578:G3578"/>
    <mergeCell ref="E3579:F3579"/>
    <mergeCell ref="G3580:I3581"/>
    <mergeCell ref="C3581:C3592"/>
    <mergeCell ref="E3581:F3581"/>
    <mergeCell ref="H3593:I3593"/>
    <mergeCell ref="A3596:C3596"/>
    <mergeCell ref="D3596:F3596"/>
    <mergeCell ref="A3597:I3597"/>
    <mergeCell ref="A3598:B3598"/>
    <mergeCell ref="E3598:F3598"/>
    <mergeCell ref="G3598:I3598"/>
    <mergeCell ref="A3599:B3599"/>
    <mergeCell ref="E3599:F3599"/>
    <mergeCell ref="G3599:I3599"/>
    <mergeCell ref="A3600:B3600"/>
    <mergeCell ref="E3600:F3600"/>
    <mergeCell ref="G3600:I3600"/>
    <mergeCell ref="A3601:B3601"/>
    <mergeCell ref="E3601:F3601"/>
    <mergeCell ref="G3601:I3601"/>
    <mergeCell ref="A3602:B3602"/>
    <mergeCell ref="H3602:I3602"/>
    <mergeCell ref="A3603:C3603"/>
    <mergeCell ref="D3603:G3603"/>
    <mergeCell ref="H3603:H3605"/>
    <mergeCell ref="I3603:I3605"/>
    <mergeCell ref="A3604:A3605"/>
    <mergeCell ref="B3604:B3605"/>
    <mergeCell ref="C3604:C3605"/>
    <mergeCell ref="D3604:D3605"/>
    <mergeCell ref="E3604:G3604"/>
    <mergeCell ref="E3605:F3605"/>
    <mergeCell ref="G3606:I3607"/>
    <mergeCell ref="C3607:C3618"/>
    <mergeCell ref="E3607:F3607"/>
    <mergeCell ref="H3619:I3619"/>
    <mergeCell ref="A3622:C3622"/>
    <mergeCell ref="D3622:F3622"/>
    <mergeCell ref="A3623:I3623"/>
    <mergeCell ref="A3624:B3624"/>
    <mergeCell ref="E3624:F3624"/>
    <mergeCell ref="G3624:I3624"/>
    <mergeCell ref="A3625:B3625"/>
    <mergeCell ref="E3625:F3625"/>
    <mergeCell ref="G3625:I3625"/>
    <mergeCell ref="A3626:B3626"/>
    <mergeCell ref="E3626:F3626"/>
    <mergeCell ref="G3626:I3626"/>
    <mergeCell ref="A3627:B3627"/>
    <mergeCell ref="E3627:F3627"/>
    <mergeCell ref="G3627:I3627"/>
    <mergeCell ref="A3628:B3628"/>
    <mergeCell ref="H3628:I3628"/>
    <mergeCell ref="A3629:C3629"/>
    <mergeCell ref="D3629:G3629"/>
    <mergeCell ref="H3629:H3631"/>
    <mergeCell ref="I3629:I3631"/>
    <mergeCell ref="A3630:A3631"/>
    <mergeCell ref="B3630:B3631"/>
    <mergeCell ref="C3630:C3631"/>
    <mergeCell ref="D3630:D3631"/>
    <mergeCell ref="E3630:G3630"/>
    <mergeCell ref="E3631:F3631"/>
    <mergeCell ref="G3632:I3633"/>
    <mergeCell ref="C3633:C3644"/>
    <mergeCell ref="E3633:F3633"/>
    <mergeCell ref="H3645:I3645"/>
    <mergeCell ref="A3648:C3648"/>
    <mergeCell ref="D3648:F3648"/>
    <mergeCell ref="A3649:I3649"/>
    <mergeCell ref="A3650:B3650"/>
    <mergeCell ref="E3650:F3650"/>
    <mergeCell ref="G3650:I3650"/>
    <mergeCell ref="A3651:B3651"/>
    <mergeCell ref="E3651:F3651"/>
    <mergeCell ref="G3651:I3651"/>
    <mergeCell ref="A3652:B3652"/>
    <mergeCell ref="E3652:F3652"/>
    <mergeCell ref="G3652:I3652"/>
    <mergeCell ref="A3653:B3653"/>
    <mergeCell ref="E3653:F3653"/>
    <mergeCell ref="G3653:I3653"/>
    <mergeCell ref="A3654:B3654"/>
    <mergeCell ref="H3654:I3654"/>
    <mergeCell ref="A3655:C3655"/>
    <mergeCell ref="D3655:G3655"/>
    <mergeCell ref="H3655:H3657"/>
    <mergeCell ref="I3655:I3657"/>
    <mergeCell ref="A3656:A3657"/>
    <mergeCell ref="B3656:B3657"/>
    <mergeCell ref="C3656:C3657"/>
    <mergeCell ref="D3656:D3657"/>
    <mergeCell ref="E3656:G3656"/>
    <mergeCell ref="E3657:F3657"/>
    <mergeCell ref="G3658:I3659"/>
    <mergeCell ref="C3659:C3670"/>
    <mergeCell ref="E3659:F3659"/>
    <mergeCell ref="H3671:I3671"/>
    <mergeCell ref="A3674:C3674"/>
    <mergeCell ref="D3674:F3674"/>
    <mergeCell ref="A3675:I3675"/>
    <mergeCell ref="A3676:B3676"/>
    <mergeCell ref="E3676:F3676"/>
    <mergeCell ref="G3676:I3676"/>
    <mergeCell ref="A3677:B3677"/>
    <mergeCell ref="E3677:F3677"/>
    <mergeCell ref="G3677:I3677"/>
    <mergeCell ref="A3678:B3678"/>
    <mergeCell ref="E3678:F3678"/>
    <mergeCell ref="G3678:I3678"/>
    <mergeCell ref="A3679:B3679"/>
    <mergeCell ref="E3679:F3679"/>
    <mergeCell ref="G3679:I3679"/>
    <mergeCell ref="A3680:B3680"/>
    <mergeCell ref="H3680:I3680"/>
    <mergeCell ref="A3681:C3681"/>
    <mergeCell ref="D3681:G3681"/>
    <mergeCell ref="H3681:H3683"/>
    <mergeCell ref="I3681:I3683"/>
    <mergeCell ref="A3682:A3683"/>
    <mergeCell ref="B3682:B3683"/>
    <mergeCell ref="C3682:C3683"/>
    <mergeCell ref="D3682:D3683"/>
    <mergeCell ref="E3682:G3682"/>
    <mergeCell ref="E3683:F3683"/>
    <mergeCell ref="G3684:I3685"/>
    <mergeCell ref="C3685:C3696"/>
    <mergeCell ref="E3685:F3685"/>
    <mergeCell ref="H3697:I3697"/>
    <mergeCell ref="A3700:C3700"/>
    <mergeCell ref="D3700:F3700"/>
    <mergeCell ref="A3701:I3701"/>
    <mergeCell ref="A3702:B3702"/>
    <mergeCell ref="E3702:F3702"/>
    <mergeCell ref="G3702:I3702"/>
    <mergeCell ref="A3703:B3703"/>
    <mergeCell ref="E3703:F3703"/>
    <mergeCell ref="G3703:I3703"/>
    <mergeCell ref="A3704:B3704"/>
    <mergeCell ref="E3704:F3704"/>
    <mergeCell ref="G3704:I3704"/>
    <mergeCell ref="A3705:B3705"/>
    <mergeCell ref="E3705:F3705"/>
    <mergeCell ref="G3705:I3705"/>
    <mergeCell ref="A3706:B3706"/>
    <mergeCell ref="H3706:I3706"/>
    <mergeCell ref="A3707:C3707"/>
    <mergeCell ref="D3707:G3707"/>
    <mergeCell ref="H3707:H3709"/>
    <mergeCell ref="I3707:I3709"/>
    <mergeCell ref="A3708:A3709"/>
    <mergeCell ref="B3708:B3709"/>
    <mergeCell ref="C3708:C3709"/>
    <mergeCell ref="D3708:D3709"/>
    <mergeCell ref="E3708:G3708"/>
    <mergeCell ref="E3709:F3709"/>
    <mergeCell ref="G3710:I3711"/>
    <mergeCell ref="C3711:C3722"/>
    <mergeCell ref="E3711:F3711"/>
    <mergeCell ref="H3723:I3723"/>
    <mergeCell ref="A3726:C3726"/>
    <mergeCell ref="D3726:F3726"/>
    <mergeCell ref="A3727:I3727"/>
    <mergeCell ref="A3728:B3728"/>
    <mergeCell ref="E3728:F3728"/>
    <mergeCell ref="G3728:I3728"/>
    <mergeCell ref="A3729:B3729"/>
    <mergeCell ref="E3729:F3729"/>
    <mergeCell ref="G3729:I3729"/>
    <mergeCell ref="A3730:B3730"/>
    <mergeCell ref="E3730:F3730"/>
    <mergeCell ref="G3730:I3730"/>
    <mergeCell ref="A3731:B3731"/>
    <mergeCell ref="E3731:F3731"/>
    <mergeCell ref="G3731:I3731"/>
    <mergeCell ref="A3732:B3732"/>
    <mergeCell ref="H3732:I3732"/>
    <mergeCell ref="A3733:C3733"/>
    <mergeCell ref="D3733:G3733"/>
    <mergeCell ref="H3733:H3735"/>
    <mergeCell ref="I3733:I3735"/>
    <mergeCell ref="A3734:A3735"/>
    <mergeCell ref="B3734:B3735"/>
    <mergeCell ref="C3734:C3735"/>
    <mergeCell ref="D3734:D3735"/>
    <mergeCell ref="E3734:G3734"/>
    <mergeCell ref="E3735:F3735"/>
    <mergeCell ref="G3736:I3737"/>
    <mergeCell ref="C3737:C3748"/>
    <mergeCell ref="E3737:F3737"/>
    <mergeCell ref="H3749:I3749"/>
    <mergeCell ref="A3752:C3752"/>
    <mergeCell ref="D3752:F3752"/>
    <mergeCell ref="A3753:I3753"/>
    <mergeCell ref="A3754:B3754"/>
    <mergeCell ref="E3754:F3754"/>
    <mergeCell ref="G3754:I3754"/>
    <mergeCell ref="A3755:B3755"/>
    <mergeCell ref="E3755:F3755"/>
    <mergeCell ref="G3755:I3755"/>
    <mergeCell ref="A3756:B3756"/>
    <mergeCell ref="E3756:F3756"/>
    <mergeCell ref="G3756:I3756"/>
    <mergeCell ref="A3757:B3757"/>
    <mergeCell ref="E3757:F3757"/>
    <mergeCell ref="G3757:I3757"/>
    <mergeCell ref="E3839:F3839"/>
    <mergeCell ref="A3758:B3758"/>
    <mergeCell ref="H3758:I3758"/>
    <mergeCell ref="A3759:C3759"/>
    <mergeCell ref="D3759:G3759"/>
    <mergeCell ref="H3759:H3761"/>
    <mergeCell ref="I3759:I3761"/>
    <mergeCell ref="A3760:A3761"/>
    <mergeCell ref="B3760:B3761"/>
    <mergeCell ref="C3760:C3761"/>
    <mergeCell ref="D3760:D3761"/>
    <mergeCell ref="E3760:G3760"/>
    <mergeCell ref="E3761:F3761"/>
    <mergeCell ref="G3762:I3763"/>
    <mergeCell ref="C3763:C3774"/>
    <mergeCell ref="E3763:F3763"/>
    <mergeCell ref="H3775:I3775"/>
    <mergeCell ref="A3778:C3778"/>
    <mergeCell ref="D3778:F3778"/>
    <mergeCell ref="A3779:I3779"/>
    <mergeCell ref="A3780:B3780"/>
    <mergeCell ref="E3780:F3780"/>
    <mergeCell ref="G3780:I3780"/>
    <mergeCell ref="A3781:B3781"/>
    <mergeCell ref="E3781:F3781"/>
    <mergeCell ref="G3781:I3781"/>
    <mergeCell ref="A3782:B3782"/>
    <mergeCell ref="E3782:F3782"/>
    <mergeCell ref="G3782:I3782"/>
    <mergeCell ref="A3783:B3783"/>
    <mergeCell ref="E3783:F3783"/>
    <mergeCell ref="G3783:I3783"/>
    <mergeCell ref="E3865:G3865"/>
    <mergeCell ref="E3866:F3866"/>
    <mergeCell ref="G3840:I3841"/>
    <mergeCell ref="C3841:C3852"/>
    <mergeCell ref="E3841:F3841"/>
    <mergeCell ref="H3853:I3853"/>
    <mergeCell ref="A3856:C3856"/>
    <mergeCell ref="D3856:F3856"/>
    <mergeCell ref="A3831:I3831"/>
    <mergeCell ref="A3832:B3832"/>
    <mergeCell ref="E3832:F3832"/>
    <mergeCell ref="G3832:I3832"/>
    <mergeCell ref="A3833:B3833"/>
    <mergeCell ref="E3833:F3833"/>
    <mergeCell ref="G3833:I3833"/>
    <mergeCell ref="A3834:B3834"/>
    <mergeCell ref="E3834:F3834"/>
    <mergeCell ref="G3834:I3834"/>
    <mergeCell ref="A3835:B3835"/>
    <mergeCell ref="E3835:F3835"/>
    <mergeCell ref="G3835:I3835"/>
    <mergeCell ref="A3836:B3836"/>
    <mergeCell ref="H3836:I3836"/>
    <mergeCell ref="A3837:C3837"/>
    <mergeCell ref="D3837:G3837"/>
    <mergeCell ref="H3837:H3839"/>
    <mergeCell ref="I3837:I3839"/>
    <mergeCell ref="A3838:A3839"/>
    <mergeCell ref="B3838:B3839"/>
    <mergeCell ref="C3838:C3839"/>
    <mergeCell ref="D3838:D3839"/>
    <mergeCell ref="E3838:G3838"/>
    <mergeCell ref="D3891:D3892"/>
    <mergeCell ref="E3891:G3891"/>
    <mergeCell ref="E3892:F3892"/>
    <mergeCell ref="G3867:I3868"/>
    <mergeCell ref="C3868:C3879"/>
    <mergeCell ref="E3868:F3868"/>
    <mergeCell ref="H3880:I3880"/>
    <mergeCell ref="A3883:C3883"/>
    <mergeCell ref="D3883:F3883"/>
    <mergeCell ref="A3858:I3858"/>
    <mergeCell ref="A3859:B3859"/>
    <mergeCell ref="E3859:F3859"/>
    <mergeCell ref="G3859:I3859"/>
    <mergeCell ref="A3860:B3860"/>
    <mergeCell ref="E3860:F3860"/>
    <mergeCell ref="G3860:I3860"/>
    <mergeCell ref="A3861:B3861"/>
    <mergeCell ref="E3861:F3861"/>
    <mergeCell ref="G3861:I3861"/>
    <mergeCell ref="A3862:B3862"/>
    <mergeCell ref="E3862:F3862"/>
    <mergeCell ref="G3862:I3862"/>
    <mergeCell ref="A3863:B3863"/>
    <mergeCell ref="H3863:I3863"/>
    <mergeCell ref="A3864:C3864"/>
    <mergeCell ref="D3864:G3864"/>
    <mergeCell ref="H3864:H3866"/>
    <mergeCell ref="I3864:I3866"/>
    <mergeCell ref="A3865:A3866"/>
    <mergeCell ref="B3865:B3866"/>
    <mergeCell ref="C3865:C3866"/>
    <mergeCell ref="D3865:D3866"/>
    <mergeCell ref="G3893:I3894"/>
    <mergeCell ref="C3894:C3905"/>
    <mergeCell ref="E3894:F3894"/>
    <mergeCell ref="H3906:I3906"/>
    <mergeCell ref="A3909:C3909"/>
    <mergeCell ref="D3909:F3909"/>
    <mergeCell ref="F3897:G3898"/>
    <mergeCell ref="F3899:G3900"/>
    <mergeCell ref="F3901:G3902"/>
    <mergeCell ref="E3903:G3903"/>
    <mergeCell ref="A3884:I3884"/>
    <mergeCell ref="A3885:B3885"/>
    <mergeCell ref="E3885:F3885"/>
    <mergeCell ref="G3885:I3885"/>
    <mergeCell ref="A3886:B3886"/>
    <mergeCell ref="E3886:F3886"/>
    <mergeCell ref="G3886:I3886"/>
    <mergeCell ref="A3887:B3887"/>
    <mergeCell ref="E3887:F3887"/>
    <mergeCell ref="G3887:I3887"/>
    <mergeCell ref="A3888:B3888"/>
    <mergeCell ref="E3888:F3888"/>
    <mergeCell ref="G3888:I3888"/>
    <mergeCell ref="A3889:B3889"/>
    <mergeCell ref="H3889:I3889"/>
    <mergeCell ref="A3890:C3890"/>
    <mergeCell ref="D3890:G3890"/>
    <mergeCell ref="H3890:H3892"/>
    <mergeCell ref="I3890:I3892"/>
    <mergeCell ref="A3891:A3892"/>
    <mergeCell ref="B3891:B3892"/>
    <mergeCell ref="C3891:C3892"/>
  </mergeCells>
  <pageMargins left="0.51181102362204722" right="0.51181102362204722" top="0.55118110236220474" bottom="0.55118110236220474" header="0.31496062992125984" footer="0.31496062992125984"/>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topLeftCell="A79" zoomScale="85" zoomScaleNormal="85" workbookViewId="0">
      <selection activeCell="A5" sqref="A5:C15"/>
    </sheetView>
  </sheetViews>
  <sheetFormatPr defaultRowHeight="15"/>
  <cols>
    <col min="1" max="1" width="33.28515625" customWidth="1"/>
    <col min="2" max="4" width="18.7109375" customWidth="1"/>
  </cols>
  <sheetData>
    <row r="1" spans="1:4" ht="28.5">
      <c r="A1" s="39" t="s">
        <v>69</v>
      </c>
      <c r="B1" s="1605">
        <v>92760</v>
      </c>
      <c r="C1" s="1606"/>
      <c r="D1" s="1607"/>
    </row>
    <row r="2" spans="1:4" ht="28.5">
      <c r="A2" s="39" t="s">
        <v>55</v>
      </c>
      <c r="B2" s="1605">
        <v>3390</v>
      </c>
      <c r="C2" s="1606"/>
      <c r="D2" s="1607"/>
    </row>
    <row r="3" spans="1:4" ht="28.5">
      <c r="A3" s="40" t="s">
        <v>56</v>
      </c>
      <c r="B3" s="1608">
        <f>SUM(B1,B2)</f>
        <v>96150</v>
      </c>
      <c r="C3" s="1609"/>
      <c r="D3" s="1610"/>
    </row>
    <row r="4" spans="1:4" ht="28.5">
      <c r="A4" s="42"/>
      <c r="B4" s="42" t="s">
        <v>57</v>
      </c>
      <c r="C4" s="42" t="s">
        <v>58</v>
      </c>
      <c r="D4" s="42" t="s">
        <v>59</v>
      </c>
    </row>
    <row r="5" spans="1:4" ht="28.5">
      <c r="A5" s="41" t="s">
        <v>30</v>
      </c>
      <c r="B5" s="41">
        <v>92760</v>
      </c>
      <c r="C5" s="41">
        <v>96150</v>
      </c>
      <c r="D5" s="41">
        <f>SUM(C5-B5)</f>
        <v>3390</v>
      </c>
    </row>
    <row r="6" spans="1:4" ht="28.5">
      <c r="A6" s="41" t="s">
        <v>31</v>
      </c>
      <c r="B6" s="41">
        <v>13284</v>
      </c>
      <c r="C6" s="41">
        <v>15758</v>
      </c>
      <c r="D6" s="41">
        <f t="shared" ref="D6:D15" si="0">SUM(C6-B6)</f>
        <v>2474</v>
      </c>
    </row>
    <row r="7" spans="1:4" ht="28.5">
      <c r="A7" s="41" t="s">
        <v>60</v>
      </c>
      <c r="B7" s="41">
        <v>500</v>
      </c>
      <c r="C7" s="41">
        <v>600</v>
      </c>
      <c r="D7" s="41">
        <f t="shared" si="0"/>
        <v>100</v>
      </c>
    </row>
    <row r="8" spans="1:4" ht="28.5">
      <c r="A8" s="41" t="s">
        <v>61</v>
      </c>
      <c r="B8" s="41">
        <v>104065</v>
      </c>
      <c r="C8" s="41">
        <v>117165</v>
      </c>
      <c r="D8" s="41">
        <f t="shared" si="0"/>
        <v>13100</v>
      </c>
    </row>
    <row r="9" spans="1:4" ht="28.5">
      <c r="A9" s="41" t="s">
        <v>62</v>
      </c>
      <c r="B9" s="41">
        <v>0</v>
      </c>
      <c r="C9" s="41">
        <v>0</v>
      </c>
      <c r="D9" s="41">
        <v>17500</v>
      </c>
    </row>
    <row r="10" spans="1:4" ht="28.5">
      <c r="A10" s="41" t="s">
        <v>63</v>
      </c>
      <c r="B10" s="41">
        <v>25000</v>
      </c>
      <c r="C10" s="41">
        <v>30000</v>
      </c>
      <c r="D10" s="41">
        <f t="shared" si="0"/>
        <v>5000</v>
      </c>
    </row>
    <row r="11" spans="1:4" ht="28.5">
      <c r="A11" s="41" t="s">
        <v>64</v>
      </c>
      <c r="B11" s="41">
        <v>0</v>
      </c>
      <c r="C11" s="41">
        <v>0</v>
      </c>
      <c r="D11" s="41">
        <v>0</v>
      </c>
    </row>
    <row r="12" spans="1:4" ht="28.5">
      <c r="A12" s="41" t="s">
        <v>65</v>
      </c>
      <c r="B12" s="41">
        <v>9276</v>
      </c>
      <c r="C12" s="41">
        <v>9615</v>
      </c>
      <c r="D12" s="41">
        <f t="shared" si="0"/>
        <v>339</v>
      </c>
    </row>
    <row r="13" spans="1:4" ht="28.5">
      <c r="A13" s="41" t="s">
        <v>66</v>
      </c>
      <c r="B13" s="41">
        <v>9276</v>
      </c>
      <c r="C13" s="41">
        <v>9615</v>
      </c>
      <c r="D13" s="41">
        <f t="shared" si="0"/>
        <v>339</v>
      </c>
    </row>
    <row r="14" spans="1:4" ht="28.5">
      <c r="A14" s="41" t="s">
        <v>67</v>
      </c>
      <c r="B14" s="41">
        <v>4638</v>
      </c>
      <c r="C14" s="41">
        <v>4807</v>
      </c>
      <c r="D14" s="41">
        <f t="shared" si="0"/>
        <v>169</v>
      </c>
    </row>
    <row r="15" spans="1:4" ht="28.5">
      <c r="A15" s="41" t="s">
        <v>68</v>
      </c>
      <c r="B15" s="41">
        <v>9276</v>
      </c>
      <c r="C15" s="41">
        <v>9615</v>
      </c>
      <c r="D15" s="41">
        <f t="shared" si="0"/>
        <v>339</v>
      </c>
    </row>
    <row r="16" spans="1:4" ht="28.5">
      <c r="A16" s="39"/>
      <c r="B16" s="39"/>
      <c r="C16" s="39"/>
      <c r="D16" s="42">
        <f>SUM(D5:D15)</f>
        <v>42750</v>
      </c>
    </row>
    <row r="17" spans="1:4" ht="21">
      <c r="A17" s="1611" t="s">
        <v>70</v>
      </c>
      <c r="B17" s="1611"/>
      <c r="C17" s="1611"/>
      <c r="D17" s="1611"/>
    </row>
  </sheetData>
  <mergeCells count="4">
    <mergeCell ref="B1:D1"/>
    <mergeCell ref="B2:D2"/>
    <mergeCell ref="B3:D3"/>
    <mergeCell ref="A17:D17"/>
  </mergeCells>
  <pageMargins left="0.70866141732283472" right="0.70866141732283472" top="0.74803149606299213" bottom="0.74803149606299213" header="0.31496062992125984" footer="0.31496062992125984"/>
  <pageSetup paperSize="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Pay changes</vt:lpstr>
      <vt:lpstr>Sheet2</vt:lpstr>
      <vt:lpstr>Sheet3</vt:lpstr>
      <vt:lpstr>Sheet4</vt:lpstr>
      <vt:lpstr>Salary form</vt:lpstr>
      <vt:lpstr>Sheet1</vt:lpstr>
      <vt:lpstr>Shahnawaz aziz</vt:lpstr>
      <vt:lpstr>Adhoc extension</vt:lpstr>
      <vt:lpstr>Liaqat Mir sb fixation</vt:lpstr>
      <vt:lpstr>salery stop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Mahmood</dc:creator>
  <cp:lastModifiedBy>Mahmood</cp:lastModifiedBy>
  <cp:lastPrinted>2024-05-06T05:24:43Z</cp:lastPrinted>
  <dcterms:created xsi:type="dcterms:W3CDTF">2020-01-07T08:57:13Z</dcterms:created>
  <dcterms:modified xsi:type="dcterms:W3CDTF">2024-05-22T07:36:40Z</dcterms:modified>
</cp:coreProperties>
</file>